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server\SKUPNA MAPA\RAZPISI\RAZPISI 2023\TURISTIČNA INFRASTRUKTURA - GABRONKA\PZI\DIGITALNA OBLIKA PROJEKTA\"/>
    </mc:Choice>
  </mc:AlternateContent>
  <xr:revisionPtr revIDLastSave="0" documentId="13_ncr:1_{3BDA8994-BA98-4365-BED8-45148125F2FA}" xr6:coauthVersionLast="47" xr6:coauthVersionMax="47" xr10:uidLastSave="{00000000-0000-0000-0000-000000000000}"/>
  <bookViews>
    <workbookView xWindow="-120" yWindow="-120" windowWidth="29040" windowHeight="15840" tabRatio="915" firstSheet="1" activeTab="11" xr2:uid="{00000000-000D-0000-FFFF-FFFF00000000}"/>
  </bookViews>
  <sheets>
    <sheet name="Rekapitulacija GO del" sheetId="18" r:id="rId1"/>
    <sheet name="Pripravljalna in zaključna dela" sheetId="97" r:id="rId2"/>
    <sheet name="Rušitvena dela" sheetId="98" r:id="rId3"/>
    <sheet name="Zemeljska dela" sheetId="99" r:id="rId4"/>
    <sheet name="Betonska dela" sheetId="43" r:id="rId5"/>
    <sheet name="Zidarska dela" sheetId="13" r:id="rId6"/>
    <sheet name="Tesarska dela" sheetId="44" r:id="rId7"/>
    <sheet name="Zunanja ureditev s kanalizacijo" sheetId="89" r:id="rId8"/>
    <sheet name="Stavbno pohištvo" sheetId="78" r:id="rId9"/>
    <sheet name="Mizarska dela" sheetId="79" r:id="rId10"/>
    <sheet name="Slikopleskarska dela" sheetId="81" r:id="rId11"/>
    <sheet name="Lahke stene in stropovi" sheetId="100" r:id="rId12"/>
    <sheet name="Tlakarska dela" sheetId="83" r:id="rId13"/>
    <sheet name="Oprema" sheetId="101" r:id="rId14"/>
    <sheet name="Električne inštalacije" sheetId="102" r:id="rId15"/>
    <sheet name="Strojne inštalacije" sheetId="103" r:id="rId16"/>
    <sheet name="List1" sheetId="104" r:id="rId17"/>
  </sheets>
  <definedNames>
    <definedName name="__xlnm.Print_Area_1" localSheetId="13">#REF!</definedName>
    <definedName name="__xlnm.Print_Area_1" localSheetId="1">#REF!</definedName>
    <definedName name="__xlnm.Print_Area_1" localSheetId="2">#REF!</definedName>
    <definedName name="__xlnm.Print_Area_1" localSheetId="7">#REF!</definedName>
    <definedName name="__xlnm.Print_Area_1">#REF!</definedName>
    <definedName name="__xlnm.Print_Area_2" localSheetId="13">#REF!</definedName>
    <definedName name="__xlnm.Print_Area_2" localSheetId="1">#REF!</definedName>
    <definedName name="__xlnm.Print_Area_2" localSheetId="2">#REF!</definedName>
    <definedName name="__xlnm.Print_Area_2">#REF!</definedName>
    <definedName name="__xlnm.Print_Area_3" localSheetId="13">#REF!</definedName>
    <definedName name="__xlnm.Print_Area_3">#REF!</definedName>
    <definedName name="__xlnm.Print_Area_6" localSheetId="13">#REF!</definedName>
    <definedName name="__xlnm.Print_Area_6">#REF!</definedName>
    <definedName name="dd" localSheetId="13">#REF!</definedName>
    <definedName name="dd">#REF!</definedName>
    <definedName name="Excel_BuiltIn_Print_Area_1" localSheetId="13">#REF!</definedName>
    <definedName name="Excel_BuiltIn_Print_Area_1">#REF!</definedName>
    <definedName name="Excel_BuiltIn_Print_Area_1_1" localSheetId="13">#REF!</definedName>
    <definedName name="Excel_BuiltIn_Print_Area_1_1" localSheetId="1">#REF!</definedName>
    <definedName name="Excel_BuiltIn_Print_Area_1_1" localSheetId="2">#REF!</definedName>
    <definedName name="Excel_BuiltIn_Print_Area_1_1">#REF!</definedName>
    <definedName name="Excel_BuiltIn_Print_Area_1_1_1" localSheetId="13">#REF!</definedName>
    <definedName name="Excel_BuiltIn_Print_Area_1_1_1" localSheetId="1">#REF!</definedName>
    <definedName name="Excel_BuiltIn_Print_Area_1_1_1" localSheetId="2">#REF!</definedName>
    <definedName name="Excel_BuiltIn_Print_Area_1_1_1">#REF!</definedName>
    <definedName name="Excel_BuiltIn_Print_Area_1_1_1_1" localSheetId="13">#REF!</definedName>
    <definedName name="Excel_BuiltIn_Print_Area_1_1_1_1" localSheetId="1">#REF!</definedName>
    <definedName name="Excel_BuiltIn_Print_Area_1_1_1_1" localSheetId="2">#REF!</definedName>
    <definedName name="Excel_BuiltIn_Print_Area_1_1_1_1">#REF!</definedName>
    <definedName name="Excel_BuiltIn_Print_Area_14" localSheetId="13">#REF!</definedName>
    <definedName name="Excel_BuiltIn_Print_Area_14">#REF!</definedName>
    <definedName name="Excel_BuiltIn_Print_Area_2_1" localSheetId="13">#REF!</definedName>
    <definedName name="Excel_BuiltIn_Print_Area_2_1">#REF!</definedName>
    <definedName name="Excel_BuiltIn_Print_Area_3" localSheetId="13">#REF!</definedName>
    <definedName name="Excel_BuiltIn_Print_Area_3">#REF!</definedName>
    <definedName name="Excel_BuiltIn_Print_Area_3_1" localSheetId="13">#REF!</definedName>
    <definedName name="Excel_BuiltIn_Print_Area_3_1">#REF!</definedName>
    <definedName name="Excel_BuiltIn_Print_Area_3_1_1" localSheetId="13">#REF!</definedName>
    <definedName name="Excel_BuiltIn_Print_Area_3_1_1">#REF!</definedName>
    <definedName name="Excel_BuiltIn_Print_Area_5" localSheetId="13">#REF!</definedName>
    <definedName name="Excel_BuiltIn_Print_Area_5">#REF!</definedName>
    <definedName name="Excel_BuiltIn_Print_Area_5_1" localSheetId="13">#REF!</definedName>
    <definedName name="Excel_BuiltIn_Print_Area_5_1">#REF!</definedName>
    <definedName name="Excel_BuiltIn_Print_Area_6" localSheetId="13">#REF!</definedName>
    <definedName name="Excel_BuiltIn_Print_Area_6">#REF!</definedName>
    <definedName name="_xlnm.Print_Area" localSheetId="4">'Betonska dela'!$A$1:$F$25</definedName>
    <definedName name="_xlnm.Print_Area" localSheetId="9">'Mizarska dela'!$A$1:$F$28</definedName>
    <definedName name="_xlnm.Print_Area" localSheetId="13">Oprema!$A$1:$F$51</definedName>
    <definedName name="_xlnm.Print_Area" localSheetId="1">'Pripravljalna in zaključna dela'!$A$1:$F$19</definedName>
    <definedName name="_xlnm.Print_Area" localSheetId="0">'Rekapitulacija GO del'!$A$1:$E$78</definedName>
    <definedName name="_xlnm.Print_Area" localSheetId="12">'Tlakarska dela'!$A$1:$F$25</definedName>
    <definedName name="sss" localSheetId="13">#REF!</definedName>
    <definedName name="sss" localSheetId="1">#REF!</definedName>
    <definedName name="sss" localSheetId="2">#REF!</definedName>
    <definedName name="sss" localSheetId="7">#REF!</definedName>
    <definedName name="sss">#REF!</definedName>
  </definedNames>
  <calcPr calcId="191029" fullPrecision="0"/>
</workbook>
</file>

<file path=xl/calcChain.xml><?xml version="1.0" encoding="utf-8"?>
<calcChain xmlns="http://schemas.openxmlformats.org/spreadsheetml/2006/main">
  <c r="F15" i="97" l="1"/>
  <c r="F23" i="99"/>
  <c r="B125" i="103" l="1"/>
  <c r="B124" i="103"/>
  <c r="E60" i="103"/>
  <c r="E55" i="103"/>
  <c r="E51" i="103"/>
  <c r="E47" i="103"/>
  <c r="E43" i="103"/>
  <c r="E39" i="103"/>
  <c r="E38" i="103"/>
  <c r="E34" i="103"/>
  <c r="E33" i="103"/>
  <c r="E29" i="103"/>
  <c r="E24" i="103"/>
  <c r="E20" i="103"/>
  <c r="E16" i="103"/>
  <c r="E12" i="103"/>
  <c r="E91" i="103"/>
  <c r="E96" i="103"/>
  <c r="E100" i="103"/>
  <c r="E104" i="103"/>
  <c r="E108" i="103"/>
  <c r="E112" i="103"/>
  <c r="B170" i="102"/>
  <c r="B169" i="102"/>
  <c r="B168" i="102"/>
  <c r="B167" i="102"/>
  <c r="B162" i="102"/>
  <c r="F158" i="102"/>
  <c r="F156" i="102"/>
  <c r="F154" i="102"/>
  <c r="F152" i="102"/>
  <c r="F150" i="102"/>
  <c r="F147" i="102"/>
  <c r="A147" i="102"/>
  <c r="A150" i="102" s="1"/>
  <c r="A152" i="102" s="1"/>
  <c r="A154" i="102" s="1"/>
  <c r="A156" i="102" s="1"/>
  <c r="A158" i="102" s="1"/>
  <c r="A160" i="102" s="1"/>
  <c r="B141" i="102"/>
  <c r="F136" i="102"/>
  <c r="F134" i="102"/>
  <c r="F132" i="102"/>
  <c r="F130" i="102"/>
  <c r="F128" i="102"/>
  <c r="F127" i="102"/>
  <c r="F124" i="102"/>
  <c r="A124" i="102"/>
  <c r="A126" i="102" s="1"/>
  <c r="A130" i="102" s="1"/>
  <c r="A132" i="102" s="1"/>
  <c r="A134" i="102" s="1"/>
  <c r="A136" i="102" s="1"/>
  <c r="A138" i="102" s="1"/>
  <c r="F122" i="102"/>
  <c r="B118" i="102"/>
  <c r="F101" i="102"/>
  <c r="F99" i="102"/>
  <c r="F98" i="102"/>
  <c r="F97" i="102"/>
  <c r="F96" i="102"/>
  <c r="F95" i="102"/>
  <c r="F94" i="102"/>
  <c r="F91" i="102"/>
  <c r="A91" i="102"/>
  <c r="A93" i="102" s="1"/>
  <c r="A101" i="102" s="1"/>
  <c r="A115" i="102" s="1"/>
  <c r="F87" i="102"/>
  <c r="F85" i="102"/>
  <c r="F83" i="102"/>
  <c r="F81" i="102"/>
  <c r="F79" i="102"/>
  <c r="F77" i="102"/>
  <c r="A77" i="102"/>
  <c r="A79" i="102" s="1"/>
  <c r="A81" i="102" s="1"/>
  <c r="A83" i="102" s="1"/>
  <c r="A85" i="102" s="1"/>
  <c r="F75" i="102"/>
  <c r="F74" i="102"/>
  <c r="F73" i="102"/>
  <c r="F72" i="102"/>
  <c r="F71" i="102"/>
  <c r="F70" i="102"/>
  <c r="F68" i="102"/>
  <c r="B62" i="102"/>
  <c r="F57" i="102"/>
  <c r="F55" i="102"/>
  <c r="A55" i="102"/>
  <c r="A57" i="102" s="1"/>
  <c r="A59" i="102" s="1"/>
  <c r="F53" i="102"/>
  <c r="F51" i="102"/>
  <c r="F49" i="102"/>
  <c r="F47" i="102"/>
  <c r="F45" i="102"/>
  <c r="F43" i="102"/>
  <c r="F41" i="102"/>
  <c r="F40" i="102"/>
  <c r="F39" i="102"/>
  <c r="F38" i="102"/>
  <c r="A37" i="102"/>
  <c r="A43" i="102" s="1"/>
  <c r="A45" i="102" s="1"/>
  <c r="A47" i="102" s="1"/>
  <c r="F35" i="102"/>
  <c r="F34" i="102"/>
  <c r="F32" i="102"/>
  <c r="F56" i="89"/>
  <c r="F54" i="89"/>
  <c r="F52" i="89"/>
  <c r="F50" i="89"/>
  <c r="F48" i="89"/>
  <c r="F47" i="89"/>
  <c r="F44" i="89"/>
  <c r="F42" i="89"/>
  <c r="F40" i="89"/>
  <c r="F37" i="89"/>
  <c r="F35" i="89"/>
  <c r="F33" i="89"/>
  <c r="F31" i="89"/>
  <c r="F29" i="89"/>
  <c r="F27" i="100"/>
  <c r="E115" i="102" l="1"/>
  <c r="E59" i="102"/>
  <c r="F138" i="102"/>
  <c r="F141" i="102" s="1"/>
  <c r="F169" i="102" s="1"/>
  <c r="F115" i="102"/>
  <c r="F118" i="102" s="1"/>
  <c r="F168" i="102" s="1"/>
  <c r="E120" i="103"/>
  <c r="E121" i="103" s="1"/>
  <c r="E125" i="103" s="1"/>
  <c r="F59" i="102"/>
  <c r="F62" i="102" s="1"/>
  <c r="F167" i="102" s="1"/>
  <c r="E70" i="103"/>
  <c r="E71" i="103" s="1"/>
  <c r="E124" i="103" s="1"/>
  <c r="F160" i="102"/>
  <c r="F162" i="102" s="1"/>
  <c r="F170" i="102" s="1"/>
  <c r="F17" i="81"/>
  <c r="A17" i="81"/>
  <c r="A19" i="81" s="1"/>
  <c r="F23" i="81"/>
  <c r="E126" i="103" l="1"/>
  <c r="E31" i="18" s="1"/>
  <c r="F171" i="102"/>
  <c r="E30" i="18" s="1"/>
  <c r="F41" i="13"/>
  <c r="E33" i="18" l="1"/>
  <c r="F35" i="13"/>
  <c r="F28" i="13"/>
  <c r="F27" i="13"/>
  <c r="F21" i="13"/>
  <c r="F19" i="99"/>
  <c r="F22" i="43"/>
  <c r="F25" i="43" s="1"/>
  <c r="E10" i="18" s="1"/>
  <c r="A22" i="43"/>
  <c r="F38" i="98" l="1"/>
  <c r="F29" i="98"/>
  <c r="F35" i="98"/>
  <c r="F34" i="98"/>
  <c r="F26" i="98"/>
  <c r="F23" i="98"/>
  <c r="F20" i="98"/>
  <c r="F18" i="98"/>
  <c r="A18" i="98"/>
  <c r="A20" i="98" l="1"/>
  <c r="A23" i="98" l="1"/>
  <c r="A26" i="98" s="1"/>
  <c r="A29" i="98" l="1"/>
  <c r="A34" i="98" s="1"/>
  <c r="F17" i="97" l="1"/>
  <c r="A15" i="97"/>
  <c r="F48" i="101" l="1"/>
  <c r="F41" i="101"/>
  <c r="F37" i="101"/>
  <c r="F34" i="101"/>
  <c r="F31" i="101"/>
  <c r="F28" i="101"/>
  <c r="F25" i="101"/>
  <c r="F22" i="101"/>
  <c r="A22" i="101"/>
  <c r="F26" i="79"/>
  <c r="A25" i="101" l="1"/>
  <c r="A28" i="101" s="1"/>
  <c r="F51" i="101"/>
  <c r="E24" i="18" s="1"/>
  <c r="A31" i="101" l="1"/>
  <c r="A34" i="101" s="1"/>
  <c r="A37" i="101" l="1"/>
  <c r="A41" i="101" l="1"/>
  <c r="A48" i="101" s="1"/>
  <c r="A20" i="83" l="1"/>
  <c r="F20" i="83"/>
  <c r="F22" i="83"/>
  <c r="F24" i="100" l="1"/>
  <c r="F22" i="100"/>
  <c r="F20" i="100"/>
  <c r="F25" i="83" l="1"/>
  <c r="E23" i="18" s="1"/>
  <c r="F30" i="100"/>
  <c r="E22" i="18" s="1"/>
  <c r="A22" i="83"/>
  <c r="A20" i="100"/>
  <c r="A22" i="100" l="1"/>
  <c r="A24" i="100" s="1"/>
  <c r="A27" i="100" s="1"/>
  <c r="F23" i="89" l="1"/>
  <c r="F24" i="89"/>
  <c r="F21" i="99" l="1"/>
  <c r="A19" i="99"/>
  <c r="F26" i="99" l="1"/>
  <c r="E9" i="18" s="1"/>
  <c r="A21" i="99" l="1"/>
  <c r="A23" i="99" s="1"/>
  <c r="F38" i="13" l="1"/>
  <c r="F21" i="81"/>
  <c r="F19" i="81"/>
  <c r="F25" i="13"/>
  <c r="F23" i="13"/>
  <c r="F27" i="81" l="1"/>
  <c r="E21" i="18" s="1"/>
  <c r="A21" i="81"/>
  <c r="A23" i="81" l="1"/>
  <c r="F37" i="98"/>
  <c r="F40" i="98" s="1"/>
  <c r="E8" i="18" s="1"/>
  <c r="A37" i="98" l="1"/>
  <c r="F22" i="79" l="1"/>
  <c r="A22" i="79"/>
  <c r="A24" i="79" l="1"/>
  <c r="A26" i="79" s="1"/>
  <c r="F24" i="79" l="1"/>
  <c r="F28" i="79" l="1"/>
  <c r="E20" i="18" s="1"/>
  <c r="A16" i="44" l="1"/>
  <c r="F28" i="78" l="1"/>
  <c r="F26" i="78"/>
  <c r="F24" i="78"/>
  <c r="F45" i="13" l="1"/>
  <c r="F44" i="13"/>
  <c r="F16" i="44" l="1"/>
  <c r="F19" i="44" l="1"/>
  <c r="E12" i="18" s="1"/>
  <c r="F19" i="89" l="1"/>
  <c r="F19" i="97" l="1"/>
  <c r="E7" i="18" s="1"/>
  <c r="A17" i="97" l="1"/>
  <c r="F58" i="89"/>
  <c r="E13" i="18" s="1"/>
  <c r="A19" i="89" l="1"/>
  <c r="A22" i="89" l="1"/>
  <c r="F47" i="13"/>
  <c r="A29" i="89" l="1"/>
  <c r="A31" i="89" s="1"/>
  <c r="A33" i="89" s="1"/>
  <c r="F22" i="78"/>
  <c r="A22" i="78"/>
  <c r="A35" i="89" l="1"/>
  <c r="A37" i="89" s="1"/>
  <c r="A40" i="89" s="1"/>
  <c r="A42" i="89" s="1"/>
  <c r="A44" i="89" s="1"/>
  <c r="A46" i="89" s="1"/>
  <c r="A50" i="89" s="1"/>
  <c r="A52" i="89" s="1"/>
  <c r="A54" i="89" s="1"/>
  <c r="A56" i="89" s="1"/>
  <c r="A24" i="78"/>
  <c r="F30" i="78"/>
  <c r="E19" i="18" s="1"/>
  <c r="E26" i="18" s="1"/>
  <c r="A26" i="78" l="1"/>
  <c r="A28" i="78" s="1"/>
  <c r="F17" i="13" l="1"/>
  <c r="A17" i="13"/>
  <c r="A19" i="13" l="1"/>
  <c r="A21" i="13" s="1"/>
  <c r="F19" i="13" l="1"/>
  <c r="F49" i="13" l="1"/>
  <c r="E11" i="18" s="1"/>
  <c r="E15" i="18" l="1"/>
  <c r="E35" i="18" s="1"/>
  <c r="E37" i="18" l="1"/>
  <c r="E38" i="18" s="1"/>
  <c r="A23" i="13"/>
  <c r="A25" i="13" l="1"/>
  <c r="A27" i="13" l="1"/>
  <c r="A35" i="13" s="1"/>
  <c r="A38" i="13" s="1"/>
  <c r="A41" i="13" s="1"/>
  <c r="A43" i="13" l="1"/>
  <c r="A47" i="13" s="1"/>
</calcChain>
</file>

<file path=xl/sharedStrings.xml><?xml version="1.0" encoding="utf-8"?>
<sst xmlns="http://schemas.openxmlformats.org/spreadsheetml/2006/main" count="808" uniqueCount="375">
  <si>
    <t xml:space="preserve"> </t>
  </si>
  <si>
    <t>SKUPAJ A:</t>
  </si>
  <si>
    <t>*veljavnimi tehničnimi predpisi in normativi v soglasju z obveznimi standardi,</t>
  </si>
  <si>
    <t xml:space="preserve">* eventuelni stroški povezani s predstavitvami posameznih predvidenih in vgrajenih materialov investitorju, </t>
  </si>
  <si>
    <t>* stroški porabe električne energije, vode in PTT storitev in podobno,</t>
  </si>
  <si>
    <t>*varstvom pri delu, varovanjem zdravja in življenja ljudi, varstvom pred požarom,</t>
  </si>
  <si>
    <t>*varstvom pred naravnimi in drugimi nesrečami,</t>
  </si>
  <si>
    <t>DDV</t>
  </si>
  <si>
    <t xml:space="preserve">GRADBENA DELA </t>
  </si>
  <si>
    <t>Dela je potrebno izvajati v skladu z:</t>
  </si>
  <si>
    <t>* pri obrtniških delih morajo biti predvideni stroški za pomožna gradbena dela pri izvedbi (tesarska, zidarska, betonska,…),</t>
  </si>
  <si>
    <t>*</t>
  </si>
  <si>
    <t>SKUPAJ B:</t>
  </si>
  <si>
    <t>A</t>
  </si>
  <si>
    <t>B</t>
  </si>
  <si>
    <t>OBRTNIŠKA DELA</t>
  </si>
  <si>
    <t>m3</t>
  </si>
  <si>
    <t>SKUPAJ VREDNOST DEL Z DDV-jem</t>
  </si>
  <si>
    <t>m2</t>
  </si>
  <si>
    <t>kpl</t>
  </si>
  <si>
    <t>Post.</t>
  </si>
  <si>
    <t>Zidarska dela</t>
  </si>
  <si>
    <t>skupaj</t>
  </si>
  <si>
    <t>Pripravljalna in zaključna dela</t>
  </si>
  <si>
    <t>V enotnih cenah posameznih pogodbenih postavk tega popisa morajo biti zajeti stroški:</t>
  </si>
  <si>
    <t>m1</t>
  </si>
  <si>
    <t>kos</t>
  </si>
  <si>
    <t>Enota</t>
  </si>
  <si>
    <t>Opis</t>
  </si>
  <si>
    <t>Vrednost EUR</t>
  </si>
  <si>
    <t>Betonska in armiranobetonska dela</t>
  </si>
  <si>
    <t>Tesarska dela</t>
  </si>
  <si>
    <t>* izvajanje del v skladu s pravili stroke</t>
  </si>
  <si>
    <t>* ves pritrdilni material, pomožni in drobni material</t>
  </si>
  <si>
    <t>* delo v delavnici in na objektu</t>
  </si>
  <si>
    <t>Glej uvodna določila.</t>
  </si>
  <si>
    <t>* Pri vgradnji elementov in materialov je potrebno upoštevati navodila proizvajalca o načinu, vrstnem redu, časovnem zaporedju,... izvedbe (tehnični listi itd).</t>
  </si>
  <si>
    <t>Slikopleskarska dela</t>
  </si>
  <si>
    <t>Tlakarska dela</t>
  </si>
  <si>
    <t>* potrebni delovni odri</t>
  </si>
  <si>
    <t>Mizarska dela</t>
  </si>
  <si>
    <t>Količina</t>
  </si>
  <si>
    <t>Cena/enoto</t>
  </si>
  <si>
    <t>Opombe:</t>
  </si>
  <si>
    <t>Betonska dela</t>
  </si>
  <si>
    <t>-</t>
  </si>
  <si>
    <t>V enotnih cenah morajo biti zajeti sledeči stroški:</t>
  </si>
  <si>
    <t>ur</t>
  </si>
  <si>
    <t>Delo KV delavca</t>
  </si>
  <si>
    <t>Delo PKV delavca</t>
  </si>
  <si>
    <t>Sprotno in finalno čiščenje objekta po končanih delih, pred predajo naročniku. Vsa pomožna dela in prenosi.</t>
  </si>
  <si>
    <t>* Vsi izdelki, ki so imenovani s svojim komercialnim imenom, so navedeni zgolj zaradi lažje razlage o zahtevani kvaliteti materiala ali izdelka (za vse navedene izdelke velja kot npr. ali ustreza). Uporabi se lahko kateri drugi izdelek, ki dosega enake kvalitete ali pa jih presega oziroma izdelek, ki je enakovreden.</t>
  </si>
  <si>
    <t>* Z oddajo ponudbe vsak ponudnik izjavlja, da je skrbno preučil vse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</si>
  <si>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*dobava potrebnega materiala, izvedba, vsa pomožna dela in prenosi.</t>
  </si>
  <si>
    <t>V enotnih cenah posameznih postavk morajo biti zajeti sledeči stroški:</t>
  </si>
  <si>
    <t>*vsi izkopi in transporti izkopanih materialov se obračunajo v raščenem stanju,</t>
  </si>
  <si>
    <t>*zaščita in razpiranje po potrebi,</t>
  </si>
  <si>
    <t>*dobava potrebnega materiala, izvedba, vsa pomožna dela in prenosi,</t>
  </si>
  <si>
    <t>*vsi izkopi se morajo izvajati pod kotom naravnega trenja oziroma zavarovati glede na danosti terena,</t>
  </si>
  <si>
    <t xml:space="preserve">* pridobivanja vseh potrebnih soglasij in mnenj, vse meritve kvalitete in projektiranih parametrov vgrajenih materialov in naprav, vsa atestna dokumentacija, garancije in potrdila o vgrajenih materialih, </t>
  </si>
  <si>
    <t>* zamenjava materialov je mogoča samo s predhodnim soglasjem projektanta in investitorja,</t>
  </si>
  <si>
    <t>* veljavnimi tehničnimi predpisi in normativi v soglasju z obveznimi standardi,</t>
  </si>
  <si>
    <t>* varstvom pri delu, varovanjem zdravja in življenja ljudi, varstvom pred požarom,</t>
  </si>
  <si>
    <t>* varstvom pred naravnimi in drugimi nesrečami,</t>
  </si>
  <si>
    <t>V enotnih cenah morajo biti poleg uvodnih določil zajeti še sledeči stroški:</t>
  </si>
  <si>
    <t xml:space="preserve">*vsi transporti, dobave na gradbišče, vsi horizontalni in vertikalni transporti po gradbišču, vsa pomožna dela, </t>
  </si>
  <si>
    <t>*zaščita ostalih predmetov, opreme in inštalacij,</t>
  </si>
  <si>
    <t>*ukrepi za zmanjšanje emisij hrupa in zapraševanja,</t>
  </si>
  <si>
    <t>*pravili stroke.</t>
  </si>
  <si>
    <t>*dobava, priprava in vgraditev potrebnega materiala po popisu v posameznih postavkah,</t>
  </si>
  <si>
    <t>*dela in čiščenje ter odvozi embalaže in materiala na deponijo izvajalca del po končani gradnji,</t>
  </si>
  <si>
    <t>*naprava betona, malt z potrebnimi dodatki, s prenosom vsega materiala do mesta vgradnje,</t>
  </si>
  <si>
    <t>*armatura mora biti čista in ne sme imeti sledov rje, ki se lušči,</t>
  </si>
  <si>
    <t>*armatura mora biti položena z ustreznimi distančniki,</t>
  </si>
  <si>
    <t>*izmere na objektu, pregled in prevzem ostalih faz del,</t>
  </si>
  <si>
    <t>*ves pritrdilni material, pomožni in drobni material,</t>
  </si>
  <si>
    <t>*delo v delavnici in na objektu,</t>
  </si>
  <si>
    <t xml:space="preserve">* dobave na gradbišče, vsi horizontalni in vertikalni transporti po gradbišču, vsa pomožna dela, </t>
  </si>
  <si>
    <t>*potrebni delovni odri oz. dvigala za montažo,</t>
  </si>
  <si>
    <t>*izvajanje del v skladu s pravili stroke,</t>
  </si>
  <si>
    <t xml:space="preserve">*dobave na gradbišče, vsi horizontalni in vertikalni transporti po gradbišču, vsa pomožna dela, </t>
  </si>
  <si>
    <t>*potrebna zaščita in čiščenje po končanih delih,</t>
  </si>
  <si>
    <t>*potrebni delovni odri,</t>
  </si>
  <si>
    <t>Stavbno pohištvo</t>
  </si>
  <si>
    <t>Opomba:</t>
  </si>
  <si>
    <t>Postavitev gradbenih profilov na vzpostavljeno os trase kanala, ter določitev nivoja za merjene globine kanala in polaganje kanala. Vsa pomožna dela in prenosi.</t>
  </si>
  <si>
    <t>Planiranje dna kanala s tocnostjo +- 3 cm v projektiranem vzdolžnem padcu z odmetom zemlje 1 m od roba kanala. Vsa pomožna dela in prenosi.</t>
  </si>
  <si>
    <t>Izdelava peščene posteljice v debelini 10 cm, obsip cevi in zasip 10 cm nad temenom, z peskom 0-8, po končanih montažnih delih in preizkusu cevovoda. Komplet z dobavo, materiala, transpotri in vsemi pomožnimi deli.</t>
  </si>
  <si>
    <t>Zasip jarka in jaškov po končanih montažnih delih z materialom deponiranim na robu izkopa. Vgrajevanje in utrjevanje po plasteh. Vsa pomožna dela in prenosi.</t>
  </si>
  <si>
    <t>Nakladanje viška materiala od izkopa in odvoz na stalno deponijo. Vsa pomožna dela in prenosi.</t>
  </si>
  <si>
    <t>Izpiranje z vodo in tlačni preiskus kanalizacije po odsekih.</t>
  </si>
  <si>
    <t>Tlačini preizkus jaškov</t>
  </si>
  <si>
    <t>* dobava potrebnega materiala in vsa potrebna dela za izvedbo po posameznih postavkah zajetih v popisu in posameznih načrtih,</t>
  </si>
  <si>
    <t>* vsa pomožna dela in transporti v območju in izven območja gradbišca, vsi pomožni materiali,</t>
  </si>
  <si>
    <t>* splošni stroški pristojbin in davkov upravnih organov pri prijavi gradbišča, pridobivanja raznih dovoljenj in soglasij v zvezi z izvedbo,</t>
  </si>
  <si>
    <t>* potrebne komunalne in energetske pristojbine,</t>
  </si>
  <si>
    <t>* stroški razkladanja materiala oz. odpada na deponiji, eventuelno razgrinjanje ter plačila vseh dovoljenj in pristojbin deponije,</t>
  </si>
  <si>
    <t xml:space="preserve">* izvedba kompletnega tehničnega pregleda, s pripravo tehnične dokumentacije za tehnični pregled, dokazila o zanesljivosti, izdelava navodil za obratovanje in vzdrževanje, ter ostali potrebni dokumenti, </t>
  </si>
  <si>
    <t>* pridobivanja internih soglasij, interne meritve kvalitete vgrajenih materialov, atesti, garancije in potrdila vgrajenih materialov v pripravi dela prevzemnika del,</t>
  </si>
  <si>
    <t>* stroški nastali glede zahtev investitorja o eventuelni faznosti gradnje, prilagajanja terminskega plana izvedbe glede na obstoječe stanje,</t>
  </si>
  <si>
    <t>* zaščita gotovih izdelkov, grobo in finalno čiščenje prostorov po končani gradnji,</t>
  </si>
  <si>
    <t>* delovni odri za vsa obrtniška dela morajo biti zajeti v ceni izdelka,</t>
  </si>
  <si>
    <t>* vsi materali morajo biti atestirani in ustrezno deklarirani,</t>
  </si>
  <si>
    <t>* izvajalec mora voditi gradbeni oziroma obrtniški dnevnik o izvajanju del.</t>
  </si>
  <si>
    <t>* gradbenim zakonom in projektno dokumentacijo,</t>
  </si>
  <si>
    <t>* Pred pričetkom del izvesti meritve vlažnosti podlage. Stopnja vlage ne sme presegati z normativi dovoljene stopnje vlage glede na izbran material obloge!</t>
  </si>
  <si>
    <t>*gradbenim zakonom in projektno dokumentacijo,</t>
  </si>
  <si>
    <t>Ureditev, organizacija gradbišča in izvajanje skupnih ukrepov za zagotavljanje varnosti in zdravja pri delu. Vsa pomožna dela in prenosi.</t>
  </si>
  <si>
    <t>* Ponudnik mora izdelati delavniški načrt oziroma predlog izvedbe in ga pred izvedbo del uskladiti s projektantom!                                                                                                       * Ponudnik mora pred izdajo ponudbe pregledati vse sheme stavbnega pohištva, katere so del projektne dokumentacije!</t>
  </si>
  <si>
    <t>* Ponudnik mora izdelati delavniški načrt oziroma predlog izvedbe in ga pred izvedbo del uskladiti s projektantom!                                                                                                       * Ponudnik mora pred izdajo ponudbe pregledati vse sheme mizarskih del, katere so del projektne dokumentacije!</t>
  </si>
  <si>
    <t>* Ponudnik mora izdelati delavniški načrt oziroma predlog izvedbe in ga pred izvedbo del uskladiti s projektantom!                                                                                                       * Ponudnik mora pred izdajo ponudbe pregledati vse sheme opreme, katere so del projektne dokumentacije!</t>
  </si>
  <si>
    <t>Zakoličenje osi kanalizacije z oznako revizijskih jaškov. Vsa pomožna dela in prenosi.</t>
  </si>
  <si>
    <t>Strojno ročni izkop jarkov za kanalizacijo s sprotnim sortiranjem in z odmetom materiala 1 m od roba izkopa za poznejši zasip. Odsekavanje stranic izkopa pod kotom naravnega trenja zemljine. Vsa pomožna dela in prenosi.</t>
  </si>
  <si>
    <t>LTŽ polni pokrov C250, dimenzij 60/60cm</t>
  </si>
  <si>
    <t>Dobava betona in obetoniranje infrastrukture po potrebi - plitko zakopana, križanja, pod povoznimi površinami, pod objektom ipd. Vsa pomožna dela in prenosi.</t>
  </si>
  <si>
    <t xml:space="preserve">* Izvajalec del je dolžan pregledati projekt ter podati morebitne pripombe na projekt. V kolikor pred pričetkom gradnje izvajalec del ne pripravi morebitnih pripomb, se razume, da je seznanjen s celoto projekta. </t>
  </si>
  <si>
    <t>* Deponijo zagotovi izvajalec v okviru ponudbene cene!                                                                                                            * V ceni upoštevati potrebne delovne odre in odre za podpiranje konstrukcije med demontažo oziroma avtodvigalo!                                                                                                                                                                  * Pri izvajanju rušitvenih del je potrebno posebno pozornost posvetiti vsem infrastrukturnim vodom, kateri ostanejo v funkciji!</t>
  </si>
  <si>
    <t>Rušitvena dela</t>
  </si>
  <si>
    <t>Dobava potrebnega materiala in izvedba premaza podlage s dvokomponento visoko elastično cementno vezano vodotesno maso, kot npr. HIDROSTOP ELASTIK. Vsa pomožna dela in prenosi.</t>
  </si>
  <si>
    <t>Gradbena pomoč obrtnikom in inštalaterjem (dolbljenje, izvedba poglobitev in prebojev, obzidave omaric, tesnenje prebojev, obbetoniranje inštalacij,…) z delovno silo in gradbenim materialom. Vsa pomožna dela in prenosi.</t>
  </si>
  <si>
    <t>Zemeljska dela</t>
  </si>
  <si>
    <t xml:space="preserve">Dobava in montaža revizijskih jaškov fekalne kanalizacije iz betonskih cevi fi 60cm, skupaj z izdelavo in obdelavo mulde, obdelavo preboja ob ceveh, izdelavo razbremenilne in krovne plošče ter dobavo in vgradnjo pokrova. Vsa pomožna dela in prenosi. </t>
  </si>
  <si>
    <t>Jašek (globine do 1,50m)</t>
  </si>
  <si>
    <t>Dobava potrebnega materiala in izdelava priključka novih povezav fekalne kanalizacije na obstoječi jašek fekalnega kanalizacijskega sistema. Vsa pomožna dela in prenosi.</t>
  </si>
  <si>
    <t>Lahke stene in stropovi</t>
  </si>
  <si>
    <t>* Dela izvajati v skladu z normativi za mavčnokartonske stene in stropove!                                                                                                                                                                                                                     * V ceni mora biti tudi uporaba tesnilnega traku na profilih, ki so v stiku z drugimi gradbenimi elementi!</t>
  </si>
  <si>
    <t xml:space="preserve">Lahki premični odri višine 2-4m za vsa gradbena dela. Vsa pomožna dela in prenosi. </t>
  </si>
  <si>
    <r>
      <rPr>
        <i/>
        <u/>
        <sz val="10"/>
        <rFont val="Arial Narrow"/>
        <family val="2"/>
      </rPr>
      <t>OPIS:</t>
    </r>
    <r>
      <rPr>
        <sz val="10"/>
        <rFont val="Arial Narrow"/>
        <family val="2"/>
      </rPr>
      <t xml:space="preserve"> </t>
    </r>
    <r>
      <rPr>
        <i/>
        <sz val="10"/>
        <rFont val="Arial Narrow"/>
        <family val="2"/>
      </rPr>
      <t xml:space="preserve">DEKORATIVNI BETONSKI TLAK, sestav kot npr.:
</t>
    </r>
    <r>
      <rPr>
        <sz val="10"/>
        <rFont val="Arial Narrow"/>
        <family val="2"/>
      </rPr>
      <t>► Zaključni sloj proti obrabi.
► Drugi sloj finega premaza Finish coat.
► Prvi sloj finega premaza Finish coat.
► Drugi sloj osnovnega premaza Base coat.
► Prvi sloj osnovnega premaza Base coat.</t>
    </r>
  </si>
  <si>
    <r>
      <rPr>
        <i/>
        <u/>
        <sz val="10"/>
        <rFont val="Arial Narrow"/>
        <family val="2"/>
      </rPr>
      <t>OPIS:</t>
    </r>
    <r>
      <rPr>
        <sz val="10"/>
        <rFont val="Arial Narrow"/>
        <family val="2"/>
      </rPr>
      <t xml:space="preserve"> </t>
    </r>
    <r>
      <rPr>
        <i/>
        <sz val="10"/>
        <rFont val="Arial Narrow"/>
        <family val="2"/>
      </rPr>
      <t xml:space="preserve">DEKORATIVNI BETONSKI PREMAZ, sestav kot npr.:
</t>
    </r>
    <r>
      <rPr>
        <sz val="10"/>
        <rFont val="Arial Narrow"/>
        <family val="2"/>
      </rPr>
      <t>► Zaključni sloj proti obrabi.
► Drugi sloj finega premaza Finish coat.
► Prvi sloj finega premaza Finish coat.
► Drugi sloj osnovnega premaza Base coat.
► Prvi sloj osnovnega premaza Base coat.</t>
    </r>
  </si>
  <si>
    <t>Objekt: PREUREDITEV PROSTOROV V GABRONOVI DOMAČIJI - protokolarni prostor</t>
  </si>
  <si>
    <t>Investitor: OBČINA BISTRICA OB SOTLI, Bistrica ob Sotli 17, 3256 Bistrica ob Sotli</t>
  </si>
  <si>
    <r>
      <t xml:space="preserve">Izdelava, dobava in montaža </t>
    </r>
    <r>
      <rPr>
        <b/>
        <sz val="11"/>
        <rFont val="Arial Narrow"/>
        <family val="2"/>
      </rPr>
      <t xml:space="preserve">V2 </t>
    </r>
    <r>
      <rPr>
        <sz val="11"/>
        <rFont val="Arial Narrow"/>
        <family val="2"/>
      </rPr>
      <t>–</t>
    </r>
    <r>
      <rPr>
        <b/>
        <sz val="11"/>
        <rFont val="Arial Narrow"/>
        <family val="2"/>
      </rPr>
      <t xml:space="preserve"> Vrata v čajno kuhinjo</t>
    </r>
    <r>
      <rPr>
        <i/>
        <sz val="11"/>
        <rFont val="Arial Narrow"/>
        <family val="2"/>
      </rPr>
      <t>,</t>
    </r>
    <r>
      <rPr>
        <sz val="11"/>
        <rFont val="Arial Narrow"/>
        <family val="2"/>
      </rPr>
      <t>gradbena mera odprtine 140/235 cm. Vsa pomožna dela in prenosi.</t>
    </r>
  </si>
  <si>
    <r>
      <t xml:space="preserve">Izdelava, dobava in montaža </t>
    </r>
    <r>
      <rPr>
        <b/>
        <sz val="11"/>
        <rFont val="Arial Narrow"/>
        <family val="2"/>
      </rPr>
      <t xml:space="preserve">V3 </t>
    </r>
    <r>
      <rPr>
        <sz val="11"/>
        <rFont val="Arial Narrow"/>
        <family val="2"/>
      </rPr>
      <t>–</t>
    </r>
    <r>
      <rPr>
        <b/>
        <sz val="11"/>
        <rFont val="Arial Narrow"/>
        <family val="2"/>
      </rPr>
      <t xml:space="preserve"> Vrata v mansardi, na teraso Hostla "Gabronka"</t>
    </r>
    <r>
      <rPr>
        <i/>
        <sz val="11"/>
        <rFont val="Arial Narrow"/>
        <family val="2"/>
      </rPr>
      <t>,</t>
    </r>
    <r>
      <rPr>
        <sz val="11"/>
        <rFont val="Arial Narrow"/>
        <family val="2"/>
      </rPr>
      <t>gradbena mera odprtine 115/240 cm. Vsa pomožna dela in prenosi.</t>
    </r>
  </si>
  <si>
    <r>
      <t xml:space="preserve">Izdelava, dobava in montaža </t>
    </r>
    <r>
      <rPr>
        <b/>
        <sz val="11"/>
        <rFont val="Arial Narrow"/>
        <family val="2"/>
      </rPr>
      <t xml:space="preserve">O1 </t>
    </r>
    <r>
      <rPr>
        <sz val="11"/>
        <rFont val="Arial Narrow"/>
        <family val="2"/>
      </rPr>
      <t>–</t>
    </r>
    <r>
      <rPr>
        <b/>
        <sz val="11"/>
        <rFont val="Arial Narrow"/>
        <family val="2"/>
      </rPr>
      <t xml:space="preserve"> Okno v čajni kuhinji</t>
    </r>
    <r>
      <rPr>
        <i/>
        <sz val="11"/>
        <rFont val="Arial Narrow"/>
        <family val="2"/>
      </rPr>
      <t>,</t>
    </r>
    <r>
      <rPr>
        <sz val="11"/>
        <rFont val="Arial Narrow"/>
        <family val="2"/>
      </rPr>
      <t>gradbena mera odprtine 97/170 cm. Vsa pomožna dela in prenosi.</t>
    </r>
  </si>
  <si>
    <r>
      <t xml:space="preserve">Izdelava, dobava in montaža </t>
    </r>
    <r>
      <rPr>
        <b/>
        <sz val="11"/>
        <rFont val="Arial Narrow"/>
        <family val="2"/>
      </rPr>
      <t xml:space="preserve">V1 </t>
    </r>
    <r>
      <rPr>
        <sz val="11"/>
        <rFont val="Arial Narrow"/>
        <family val="2"/>
      </rPr>
      <t>–</t>
    </r>
    <r>
      <rPr>
        <b/>
        <sz val="11"/>
        <rFont val="Arial Narrow"/>
        <family val="2"/>
      </rPr>
      <t xml:space="preserve"> Glavna vhodna vrata</t>
    </r>
    <r>
      <rPr>
        <i/>
        <sz val="11"/>
        <rFont val="Arial Narrow"/>
        <family val="2"/>
      </rPr>
      <t>,</t>
    </r>
    <r>
      <rPr>
        <sz val="11"/>
        <rFont val="Arial Narrow"/>
        <family val="2"/>
      </rPr>
      <t>gradbena mera odprtine 236/304 cm. Vsa pomožna dela in prenosi.</t>
    </r>
  </si>
  <si>
    <t>Oprema</t>
  </si>
  <si>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OKVIR iz jeklenega L profila, presek profila 150x110x5 mm, dimenzija okvirja 5810x980 mm; vogali varjeni pod kotom 45°; med profil se vgradijo ojačitveni profili v obliki pohištvene cevi 40x40x3 mm; 
okvir se položi na finalni tlak z distančno gumo, deb. 8 mm, širina traku 60 mm; vsi kovinski deli so vročecinkani in prašni barvani RAL702.
Na okvir in pohištvene cevi se položi preša, ki jo ima investitor; v okvir, med prešo se umesti rečne prodnike granulacije 16-32mm.</t>
    </r>
  </si>
  <si>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OBEŠALNA STENA za garderobo sestavljena iz 27 konzolnih obešalnikov, sestavljenih iz podkonstrukcije v obliki cevi fi10 mm in kovinske cevi fi15 mm z obešalno kljuko na koncu; vsi kovinski elementi vročecinkani in prašnobarvani RAL7021, pločevina mora biti pritrjena tako, da se vijačenje ne vidi.</t>
    </r>
  </si>
  <si>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 xml:space="preserve">OBLOGA STENE dim. 299x144 cm sestavljena iz:
► kovinskega okvirja L-profil, dim.90x60 mm, deb. 4 mm, ki se pritrdi v steno;
► na okvir se fiksira OSB plošča 22mm, barvana na črno, z izrezom za dostop do inštalacijske ravnine; na ploščo se nalepi panel z imitacijo kamna kot npr. DEKOPanel, Adra, vzorec 2.
Vsi kovinski deli vročecinkani in prašno barvani RAL7021, na območju izreza je potrebno rob panela ustrezno obdelati v skladu z navodili proizvajalca tako da se doseže izgled kamna tudi na robu panela. 
TV sprejemnik se pritrdi s stenskim nosilcem v steno, kjer so vsi potrebni priklopi.
</t>
    </r>
  </si>
  <si>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MOSTOVŽ, dimenzij 603x150 cm z okroglim stopniščem.
STOPNIŠČE je sestavljeno iz okrolge kovinske cevi fi200 mm na katero so privijačene nosilne kovinske konstrukcije za nastopne ploskve, ki so iz lesenih desk, črne barve; na kovinske konstrukcije nastopnih ploskev se na koncu privijači pohištvene cevi 40x20x2 mm in obojestransko prineta pločevino. Ograja ima skupno višino 120 cm, 100 cm nad nastopno ploskvijo (16 stopnic = 20,71 cm viš.).
MOSTOVŽ je postavljen med obstoječe stropnike s predelavo v predelu stopnišča, sestavljen iz osnovne podkonstrukcije v obliki OSB plošče deb. 22mm, s spodnje strani se izvede inštalacijska ravnina za fiksiranje točkovnih svetil in razvode z napajalniki, zaprta s pločevino; zgornja površina se zaključi z OSB ploščo, črne barve, z možnostjo servisnega dostopa do inštalacij; vsa pločevina vročecinkana in prašno barvana RAL7021.
Pred izvedbo je potrebno izdelati DELAVNIŠKE NAČRTE, ki vključujejo statično preverbo vseh elementov.</t>
    </r>
  </si>
  <si>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OMIZJE iz mize dim. 115x300 cm, viš. 75 cm; podnožje mize je setavljeno iz dveh nog, ki sta med seboj povezani s kovinskim kanalom; noge so sestavljene iz dveh okroglih cevi z nastavljivim podstavkom, OSB ploščo s pločevino iz ene strani in pločevino na vertikalnih letvah; nogi sta med seboj povezani s ploščatim jeklom, deb. 10 mm, širine 100 mm, nad njem je umeščen kanal za vtičnice; dovod elektrike se izvede v eni izmed nog s talno dozo; vsi kovinski elementi vročecinkani in prašnobarvani RAL7021, pločevina mora biti pritrjena tako, da se vijačenje ne vidi. Delovna površina mize je sestavljena iz masivnih desk, deb. 5 cm, s posnetim robom v skladu s prikazom; v sredini, kjer je kanal z inštalacijami se po celotni dolžini umestijo deske tako, da letnice tečejo vzporedno z krajšo stranico mize; vsi leseni deli so barvani z naravno oljno lazuro, kot npr. OSMO Woodstain barva 712-ebenovina. 
12 STOLOV kot npr. Jedilniški stol Mosquito, Rex Kralj, črne barve.</t>
    </r>
  </si>
  <si>
    <r>
      <rPr>
        <i/>
        <u/>
        <sz val="10"/>
        <rFont val="Arial Narrow"/>
        <family val="2"/>
      </rPr>
      <t>OPIS POZICIJE:</t>
    </r>
    <r>
      <rPr>
        <sz val="10"/>
        <rFont val="Arial Narrow"/>
        <family val="2"/>
      </rPr>
      <t xml:space="preserve"> </t>
    </r>
    <r>
      <rPr>
        <i/>
        <sz val="10"/>
        <rFont val="Arial Narrow"/>
        <family val="2"/>
      </rPr>
      <t xml:space="preserve">
</t>
    </r>
    <r>
      <rPr>
        <sz val="10"/>
        <rFont val="Arial Narrow"/>
        <family val="2"/>
      </rPr>
      <t xml:space="preserve">KUHINJSKI NIZ sestavljen iz:
► kovinskega boksa dim. 290,4x235x270 cm sestavljen iz OSB plošč deb. 22 mm na katere je nevidno pritrjena pločevina deb. 4 mm; OSB plošče so z obešali fiksirane na strop in stene;
► niza z vinskimi vitrinami dim. 128,5x67x248 cm sestavljen iz 2 vinskih vitrin kot npr. DAUF-46.145DB Dunavox, vsi leseni deli v obliki vodoodporne MDF plošče, dekor H1176 WhiteHalifaxOakEGGER, delovna površina pulta in obloga za steklenicami v obliki kerrock-a, dekor DolomiteGrain1087; na oblogi stene se predvidi kovinske nosilce za steklenice v obliki kovinskih cevi fi10 mm in fi15 mm (isti sistem kot obešalniki za garderobo, brez obešalnih kljuk);
► niza s pomivalnim koritom, pomivalnim strojem, indukcijsko ploščo in hladilnikom, dim. 216,8x60,6x248 cm sestavljen iz podpultnega dela, kjer so umeščeni od leve proti desni: sistem izvlečnih košev za smeti kot npr. Schachermayer 103370133, police, profesionalni pomivalni stroj kot npr. Smeg UG401DM, izvlečne police ter hladilnik kot npr. Serie6 vgradni hladilnik 140x56 cm ploščati tečaj, Bosch; pulta iz delovne površine v obliki kerrock-a, dekor DolomiteGrain1087 z izrezi za 2 pomivalni koriti kot npr. Kombino 10 in 50, Alveus, armaturo kot npr.Zina Monarch, Alveus in indukcijsko ploščo, kot npr. Flex Inductionplate, Bosch ter nadpultnega dela in hrbta v obliki kerrock-a, dekor DolomiteGrain1087, police iz kerrock-a in zgornje omare, vsi leseni deli v obliki vodoodporne MDF plošče, dekor H1176 WhiteHalifaxOakEGGER; brez ročajev, odpiranje na tip-on sistem;
► 12 lesenih lamel 10x5x243 cm, isti dekor kot leseni dle čajne kuhinje, skrito pritrjevanje s podkonsturkcijo v obliki ploščatega jekla.
Vsi kovinski deli vročecinkani in prašno barvani RAL7021; vsi vijaki morajo imeti okrasno okroglo glavo v barvi RAL7021.
Pred izvedbo je potrebno izdelati DELAVNIŠKE NAČRTE, ki vključujejo statično preverbo vseh elementov.
Izbor, dobavo in vgradnjo bele tehnike, pomivalnih korit in armature je potrebno predhodno uskladiti z investitorjem.
</t>
    </r>
  </si>
  <si>
    <t xml:space="preserve">OPIS POZICIJE: 
OKVIR pri vhodnih vratih dim. 700x2300x3026 mm z zavihki 80 mm v skladu s prikazom, iz ploščatega jekla, deb. 10 mm; okvir se montira po vseh končanih gradbenih delih v podkonstrukcijo. </t>
  </si>
  <si>
    <t>PODKONSTRUKCIJA za vijačenje okvirja iz pločevine; podkonstrukcija sestavljena iz sidrne plošče, deb. 10 mm in utora, narejenega iz ploščatega jekla, deb. 10 mm; montirano, pred izdelavo bitumenske hidroizolacije; čez sidrno ploščo je potrebno hidroizolativno obdelati vse stike pred izvedbo tlakov; po montaži podkonstrukcije je potrebno ustrezno zaščititi; vsi deli vročecinkani in prašno barvani RAL7021; okvir se lahko dodatno fiksira v steno preko zavihkov, vsi vijaki morajo imeti okrasno okroglo glavo v barvi RAL7021.
Pred izvedbo je potrebno izdelati DELAVNIŠKE NAČRTE, ki vključujejo statično preverbo vseh elementov.</t>
  </si>
  <si>
    <t>Priprava dokumentacije za potrebe izdelave PID-a. Izvajalec pripravi seznam z opisom sprememb, vključno z vsemi vrisanimi shemami, spremembami, dopolnitvami in podobno… ter predaja podatkov projektantskemu podjetju.</t>
  </si>
  <si>
    <t>Opomba: Pred demontažo električne opreme nujno preveriti če je le-ta pod napetostjo!</t>
  </si>
  <si>
    <t>Opomba: Pred demontažo strojne opreme nujno preveriti če je le-ta pod napetostjo!</t>
  </si>
  <si>
    <t>Praznjenje in čiščenje objekta ter odvoz opreme in pohištva na začasno oz. stalno deponijo po dogovoru z investitorjem. Vsa pomoža dela in prenosi.</t>
  </si>
  <si>
    <t>Demontaža obstoječih električnih inštalacij znotraj in zunaj objekta (električni kabli, stikala, vtičnice, luči, elektro omarice,…), ter odvoz opreme na začasno oz. stalno deponijo po dogovoru z investitorjem. Vsa pomožna dela in prenosi.</t>
  </si>
  <si>
    <t>Demontaža obstoječih strojnih inštalacij znotraj in zunaj objekta (naprave za prezračevanje, vodovodne cevi, pipe, radiatorji in radiatorske cevi, grelci vode,…), skupaj s pripadajočimi razvodi ter odvoz opreme na začasno oz. stalno deponijo po dogovoru z investitorjem. Vsa pomožna dela in prenosi.</t>
  </si>
  <si>
    <t>Demontaža notranjih vrat kompletno z okvirji in pragovi ter nakladanje na prevozno sredstvo in odvoz na stalno deponijo. Vsa pomožma dela in prenosi.</t>
  </si>
  <si>
    <r>
      <t xml:space="preserve">Opombe: </t>
    </r>
    <r>
      <rPr>
        <i/>
        <sz val="11"/>
        <rFont val="Arial Narrow"/>
        <family val="2"/>
      </rPr>
      <t xml:space="preserve">
* Odri za potrebe izvedbe vseh ostalih gradbenih del!
* V postavki je zajeto postavitev odra, večkratno prestavljanje in odstranitev odra. Obračun po m</t>
    </r>
    <r>
      <rPr>
        <sz val="11"/>
        <rFont val="Arial Narrow"/>
        <family val="2"/>
      </rPr>
      <t>²</t>
    </r>
    <r>
      <rPr>
        <i/>
        <sz val="11"/>
        <rFont val="Arial Narrow"/>
        <family val="2"/>
      </rPr>
      <t>, prizna se enkratna površina!</t>
    </r>
  </si>
  <si>
    <t>Dobava potrebnega materiala in izdelava dvoslojne horizontalne hidroizolacije iz bitumiziranih trakov, s predhodnim premazom podlage z bitumenskim premazom. Hidroizolacija kot npr. IZOTEKT T4 PLUS. Vsa pomožna dela in prenosi.</t>
  </si>
  <si>
    <t>Podobno, samo rušenje obstoječega ometa s stropa. Vsa pomožna dela in prenosi.</t>
  </si>
  <si>
    <t>Rušenje obstoječega ometa z obodnih sten, v pasu višine do 120 cm od obstoješega tlaka. Po odstranitvi ometa se izvede poglobitev fug in čiščenje podlage za izvedbo sanacijskega sušilnega ometa. Nakladanjem ruševin na prevozno sredstvo in odvoz na stalno deponijo. Vsa pomožna dela in prenosi.</t>
  </si>
  <si>
    <t>Rušenje obstoječega ometa z obodnih sten, v pasu višine nad 120 cm od obstoješega tlaka. Po odstranitvi ometa se izvede čiščenje podlage za izvedbo apnenega ometa. Nakladanjem ruševin na prevozno sredstvo in odvoz na stalno deponijo. Vsa pomožna dela in prenosi.</t>
  </si>
  <si>
    <t>Rezanje in rušenje obstoječega betonskega tlaka, debeline 15 cm. Nakladanje ruševin na prevozno sredstvo in odvoz na stalno deponijo. Vsa pomožna dela in prenosi.</t>
  </si>
  <si>
    <t>* Pri izvajanju zemeljskih del je potrebno posebno pozornost posvetiti vsem infrastrukturnim vodom, kateri ostanejo v funkciji!</t>
  </si>
  <si>
    <r>
      <t xml:space="preserve">Strojni ročni izkop </t>
    </r>
    <r>
      <rPr>
        <i/>
        <sz val="11"/>
        <rFont val="Arial Narrow"/>
        <family val="2"/>
      </rPr>
      <t>v območju poglobitev med temelji v objektu</t>
    </r>
    <r>
      <rPr>
        <sz val="11"/>
        <rFont val="Arial Narrow"/>
        <family val="2"/>
      </rPr>
      <t xml:space="preserve"> v obstoječem prodnatem nasipu, z nakladanjem izkopanega materiala na prevozno sredstvo in odvoz na stalno deponijo. Vsa pomožna dela in prenosi.</t>
    </r>
  </si>
  <si>
    <r>
      <t>Dobava materiala in izdelava tamponskega nasipa</t>
    </r>
    <r>
      <rPr>
        <i/>
        <sz val="11"/>
        <rFont val="Arial Narrow"/>
        <family val="2"/>
      </rPr>
      <t xml:space="preserve"> v območju med pasovnimi temelji</t>
    </r>
    <r>
      <rPr>
        <sz val="11"/>
        <rFont val="Arial Narrow"/>
        <family val="2"/>
      </rPr>
      <t xml:space="preserve"> v debelini 20cm, do kote dna talne plošče. Nasip se izvede z uvaljanim nasipnim materialom (kamniti material - tamponski drobljenec 0-31). Vgrajevanje in utrjevanje po plasteh max. debeline do 20cm. Stopnja komprimacije Ev2 = 100Mpa. Vsa pomožna dela in prenosi.</t>
    </r>
  </si>
  <si>
    <t>Podobno, samo rušenje obstoječega betonskega podstavka. Vsa pomožna dela in prenosi.</t>
  </si>
  <si>
    <r>
      <t xml:space="preserve">Opomba: </t>
    </r>
    <r>
      <rPr>
        <i/>
        <sz val="11"/>
        <rFont val="Arial Narrow"/>
        <family val="2"/>
      </rPr>
      <t>Noranja vrata velikosti do 2,50m²!</t>
    </r>
  </si>
  <si>
    <r>
      <t xml:space="preserve">Dobava in vgrajevanje betona C25/30, Dmax=16mm, S3, XC2, PV1, v minimalno armirane betonske konstrukcije </t>
    </r>
    <r>
      <rPr>
        <i/>
        <sz val="11"/>
        <rFont val="Arial Narrow"/>
        <family val="2"/>
      </rPr>
      <t>(TALNA AB PLOŠČA, debeline 12 cm),</t>
    </r>
    <r>
      <rPr>
        <sz val="11"/>
        <rFont val="Arial Narrow"/>
        <family val="2"/>
      </rPr>
      <t xml:space="preserve"> skupaj z armiranjem z mrežo Q131 (poraba 35 kg/m²</t>
    </r>
    <r>
      <rPr>
        <sz val="12.65"/>
        <rFont val="Arial Narrow"/>
        <family val="2"/>
      </rPr>
      <t>)</t>
    </r>
    <r>
      <rPr>
        <sz val="11"/>
        <rFont val="Arial Narrow"/>
        <family val="2"/>
      </rPr>
      <t xml:space="preserve">, z napravo betona, dodatki in načinu negovanja v skladu s projektom betona in statičnim izračunom, z vsemi pomožnimi deli, prenosi in transporti. </t>
    </r>
  </si>
  <si>
    <r>
      <t xml:space="preserve">Opomba: </t>
    </r>
    <r>
      <rPr>
        <i/>
        <sz val="11"/>
        <rFont val="Arial Narrow"/>
        <family val="2"/>
      </rPr>
      <t>Priporočamo, da se zaradi možnosti posedanja talne AB plošče izvedejo sidra v pasovni temelj, na katera se pritrdi mreža. V ceni za izvedbo talne AB plošče je tako potrebno upoštevati tudi sidra iz rebraste armature fi14mm uvrtane in sidrane v pasovni temelj na razdalji 30cm!</t>
    </r>
  </si>
  <si>
    <t xml:space="preserve">* Pri izvedbi armiranobetonskih del je potrebno paziti na vgrajevanje sidrnih vijakov, sidrnih ploščic in podobno. Elementi morajo biti zajeti pri posamezni postavki kjer so potrebni, na primer pri stavbnem pohištvu, opremi ipd.!                                                                                                                                          </t>
  </si>
  <si>
    <t>Dobava potrebnega materiala in zidanje predelnih sten z opečnim predelnikom debeline 15 cm. Vsa pomožna dela  in prenosi.</t>
  </si>
  <si>
    <t>Dobava in vgradnja tipskih opečnih preklad nad vratnimi odprtinami pri predelnih stenah zidanih z opečnimi predelniki debeline 15cm. Ustrezajo tipske opečne preklade dimenzij 1250/140/65 mm. Vsa pomožna dela  in prenosi.</t>
  </si>
  <si>
    <t>Dobava potrebnega materiala in izvedba injektiranja obodnih sten s silikonsko emulzijo, kot npr. KemaSol Micro, v višini 40cm nad nivojem terena. Vrtanje v dveh vrstah, razdalja med vrstama 10-20cm, vrtanje pod kotom 30-40°, s premerom vrtine med 28 in 32mm oz. po navodilih proizvajalca. Vsa pomožna dela in prenosi.</t>
  </si>
  <si>
    <t>Podobno, izdelava ročnega ometa stropa. Vsa pomožna dela in prenosi.</t>
  </si>
  <si>
    <r>
      <t xml:space="preserve">Opombe:
</t>
    </r>
    <r>
      <rPr>
        <i/>
        <sz val="11"/>
        <rFont val="Arial Narrow"/>
        <family val="2"/>
      </rPr>
      <t>* Sušilni omet se izvede v skladu z navodili poroizvajalca!
* Vmesne luknje zapolniti s koščki opeke ali kamna. Kot vezivo se uporabi izbrani sušilni omet!</t>
    </r>
  </si>
  <si>
    <t>Strojna izdelava cementnega estriha - izdelava betonske mešanice, vgrajevanje in strojno zaglajevanje, izdelava potrebnih dilatacijskih reg, vstavljanje dilatacijskega traku ob zidovih, stebrih in na stiku estrihov pri vratih in prehodih. Estrih debeline 5cm in armiran z armaturno mrežo. Vsa pomožna dela in prenosi.</t>
  </si>
  <si>
    <r>
      <t xml:space="preserve">Opombe:
</t>
    </r>
    <r>
      <rPr>
        <i/>
        <sz val="11"/>
        <rFont val="Arial Narrow"/>
        <family val="2"/>
      </rPr>
      <t>* V prostorih s sifonom je potrebno estrih izvesti z minimalnim naklonom proti sifonu!
* V prostorih, kjer se izvede talno gretje se mora v cementni estrih dodati ustrezne plastifikatorje za talno gretje!</t>
    </r>
  </si>
  <si>
    <t>Dobava in vgrajevanje talne toplotne izolacije pod estrihi v tlakih. Izolacija v skupni debelini 5 cm. Ustreza npr. Knauf Insulation NaturBoard TPS, talne izolacijske plošče iz kamene volne. V ceni tudi dobava in vgradnja PE folije nad toplotno izolacijo. Vsa pomožna dela in prenosi.</t>
  </si>
  <si>
    <r>
      <t xml:space="preserve">Dobava potrebnega materiala ter izdelava </t>
    </r>
    <r>
      <rPr>
        <i/>
        <sz val="11"/>
        <rFont val="Arial Narrow"/>
        <family val="2"/>
      </rPr>
      <t>grobega in finega</t>
    </r>
    <r>
      <rPr>
        <sz val="11"/>
        <rFont val="Arial Narrow"/>
        <family val="2"/>
      </rPr>
      <t xml:space="preserve"> ročnega ometa sten z naravno belo lahko apneno malto s hidravličnimi vezivi, v pasu višine nad 120 cm od finalnega tlaka, skupaj z vgradnjo kovinskih profilov na vogalih in odprtinah. Vsa pomožna dela in prenosi.</t>
    </r>
  </si>
  <si>
    <r>
      <t xml:space="preserve">Dobava potrebnega materiala ter izvedba </t>
    </r>
    <r>
      <rPr>
        <i/>
        <sz val="11"/>
        <rFont val="Arial Narrow"/>
        <family val="2"/>
      </rPr>
      <t xml:space="preserve">grobega in finega </t>
    </r>
    <r>
      <rPr>
        <sz val="11"/>
        <rFont val="Arial Narrow"/>
        <family val="2"/>
      </rPr>
      <t>ročnega ometa sten s sušilnim ometom kot npr. Hydroment, v pasu višine do 120 cm od finalnega tlaka, skupaj z vgradnjo kovinskih profilov na vogalih in odprtinah. Vsa pomožna dela in prenosi.</t>
    </r>
  </si>
  <si>
    <t>Dobava materiala in izvedba spuščenega stropa, skupaj z vertikalnimi zaključki in prehodi. Ustreza npr. Knauf D612 - enojna podkonstrukcija in enojna obloga iz GKFI Diamant plošč debeline 12,5 mm (1x12,5mm). Kitanje stikov in vijačnih mest ter bandažiranje stikov. Vsa pomožna dela in prenosi.</t>
  </si>
  <si>
    <t>Dobava in vgrajevanje toplotne izolacije med špirovci. Izolacija v skupni debelini 8,50 cm. Ustreza npr. Knauf Insulation NATUROLL PLUS, strešne izolacijske plošče iz steklene volne. Vsa pomožna dela in prenosi.</t>
  </si>
  <si>
    <t>Dobava in polaganje parne ovire na toplotno izolacijo med špirovci. Vsa pomožna dela in prenosi.</t>
  </si>
  <si>
    <r>
      <t xml:space="preserve">Opomba: </t>
    </r>
    <r>
      <rPr>
        <i/>
        <sz val="11"/>
        <rFont val="Arial Narrow"/>
        <family val="2"/>
      </rPr>
      <t>Špirovci ostanejo vidni!</t>
    </r>
  </si>
  <si>
    <r>
      <t xml:space="preserve">Strojno brušenje </t>
    </r>
    <r>
      <rPr>
        <i/>
        <sz val="11"/>
        <rFont val="Arial Narrow"/>
        <family val="2"/>
      </rPr>
      <t xml:space="preserve">estriha </t>
    </r>
    <r>
      <rPr>
        <sz val="11"/>
        <rFont val="Arial Narrow"/>
        <family val="2"/>
      </rPr>
      <t>za potrebe izvedbe dekorativnega betonskega tlaka z dodatkom za hidroizolativnost HydroDefence, do popolne ravnine. Med delom izvajati ukrepe za preprečevanje pretiranega zaprašenja (z mokrenjem podlage ali odsesavanjem prahu med brušenjem). V ceno vključiti tudi odvoz praha na trajno deponijo. Vsa pomožna dela in prenosi.</t>
    </r>
  </si>
  <si>
    <r>
      <t xml:space="preserve">Dobava potrebnega materiala in izvedba </t>
    </r>
    <r>
      <rPr>
        <i/>
        <sz val="11"/>
        <rFont val="Arial Narrow"/>
        <family val="2"/>
      </rPr>
      <t xml:space="preserve">dekorativnega betonskega tlaka z dodatkom za hidroizolativnost HydroDefence, kot npr. MICROTOPPING, Lixio Tortora Botticino, matte, R10. </t>
    </r>
    <r>
      <rPr>
        <sz val="11"/>
        <rFont val="Arial Narrow"/>
        <family val="2"/>
      </rPr>
      <t>Vsa pomožna dela in prenosi.</t>
    </r>
  </si>
  <si>
    <r>
      <t xml:space="preserve">Dobava potrebnega materiala in izvedba </t>
    </r>
    <r>
      <rPr>
        <i/>
        <sz val="11"/>
        <rFont val="Arial Narrow"/>
        <family val="2"/>
      </rPr>
      <t xml:space="preserve">dekorativnega betonskega premaza z dodatkom za hidroizolativnost HydroDefence, kot npr. MICROTOPPING, Lixio Tortora Botticino, matte, R10. </t>
    </r>
    <r>
      <rPr>
        <sz val="11"/>
        <rFont val="Arial Narrow"/>
        <family val="2"/>
      </rPr>
      <t>Vsa pomožna dela in prenosi.</t>
    </r>
  </si>
  <si>
    <r>
      <t xml:space="preserve">Opomba: </t>
    </r>
    <r>
      <rPr>
        <i/>
        <sz val="11"/>
        <rFont val="Arial Narrow"/>
        <family val="2"/>
      </rPr>
      <t>Izvedba dekorativnega premaza sten v sanitarijah!</t>
    </r>
  </si>
  <si>
    <t>Dobava materiala in izvedba spuščenega stropa, skupaj z vertikalnimi zaključki in prehodi. Ustreza npr. Knauf D112 - enojna podkonstrukcija in enojna obloga iz GKB-i plošč debeline 12,5 mm (1x12,5mm). Kitanje stikov in vijačnih mest ter bandažiranje stikov. Vsa pomožna dela in prenosi.</t>
  </si>
  <si>
    <r>
      <t xml:space="preserve">Opomba: </t>
    </r>
    <r>
      <rPr>
        <i/>
        <sz val="11"/>
        <rFont val="Arial Narrow"/>
        <family val="2"/>
      </rPr>
      <t>Spuščeni strop v sanitarijah!</t>
    </r>
  </si>
  <si>
    <r>
      <t xml:space="preserve">Dobava potrebnega materiala ter izvedba 2x oplesk </t>
    </r>
    <r>
      <rPr>
        <i/>
        <sz val="11"/>
        <rFont val="Arial Narrow"/>
        <family val="2"/>
      </rPr>
      <t>stropov z paropropustno enokomponentno silikatno barvo z visoko pokrivnostjo, bele barve</t>
    </r>
    <r>
      <rPr>
        <sz val="11"/>
        <rFont val="Arial Narrow"/>
        <family val="2"/>
      </rPr>
      <t xml:space="preserve"> po izbiri projektanta, skupaj s potrebno predpripravo površine. Vsa pomožna dela in prenosi.</t>
    </r>
  </si>
  <si>
    <r>
      <t xml:space="preserve">Dobava potrebnega materiala ter izvedba 2x lakiranje </t>
    </r>
    <r>
      <rPr>
        <i/>
        <sz val="11"/>
        <rFont val="Arial Narrow"/>
        <family val="2"/>
      </rPr>
      <t>ostrešja z lakom</t>
    </r>
    <r>
      <rPr>
        <sz val="11"/>
        <rFont val="Arial Narrow"/>
        <family val="2"/>
      </rPr>
      <t xml:space="preserve"> po izbiri projektanta, skupaj s potrebno predpripravo površine - čiščenje in brušenje. Vsa pomožna dela in prenosi.</t>
    </r>
  </si>
  <si>
    <r>
      <t xml:space="preserve">Dobava potrebnega materiala ter izvedba 2x oplesk </t>
    </r>
    <r>
      <rPr>
        <i/>
        <sz val="11"/>
        <rFont val="Arial Narrow"/>
        <family val="2"/>
      </rPr>
      <t>sten z paropropustno enokomponentno silikatno barvo z visoko pokrivnostjo, bele barve</t>
    </r>
    <r>
      <rPr>
        <sz val="11"/>
        <rFont val="Arial Narrow"/>
        <family val="2"/>
      </rPr>
      <t xml:space="preserve"> po izbiri projektanta, skupaj s potrebno predpripravo površine. Vsa pomožna dela in prenosi.</t>
    </r>
  </si>
  <si>
    <t>Zunanja ureditev s kanalizacijo</t>
  </si>
  <si>
    <t>ZUNANJA UREDITEV</t>
  </si>
  <si>
    <t>FEKALNA KANALIZACIJA</t>
  </si>
  <si>
    <t>Rušenje obstoječih tlakovcev ob objektu, skupaj z nalaganjem na prevozno sredstvo in odvozom na stalno deponijo. Vsa pomožna dela in prenosi.</t>
  </si>
  <si>
    <r>
      <t xml:space="preserve">Opomba: </t>
    </r>
    <r>
      <rPr>
        <i/>
        <sz val="11"/>
        <rFont val="Arial Narrow"/>
        <family val="2"/>
      </rPr>
      <t xml:space="preserve">Rušenje tlakovcev v območju izkopov za izvedbo novih komunalnih vodov - vodovod in kanalizacija! </t>
    </r>
  </si>
  <si>
    <t>Tlakovci, kot obstoječi, debeline cca. 4 cm</t>
  </si>
  <si>
    <t>Pran rečni prodec fi 8mm, debeline cca. 6 cm</t>
  </si>
  <si>
    <r>
      <t xml:space="preserve">Dobava potrebnega materiala in izdelava zunanjega tlaka po sestavu </t>
    </r>
    <r>
      <rPr>
        <b/>
        <sz val="11"/>
        <rFont val="Arial Narrow"/>
        <family val="2"/>
      </rPr>
      <t xml:space="preserve">S1 </t>
    </r>
    <r>
      <rPr>
        <sz val="11"/>
        <rFont val="Arial Narrow"/>
        <family val="2"/>
      </rPr>
      <t>–</t>
    </r>
    <r>
      <rPr>
        <b/>
        <sz val="11"/>
        <rFont val="Arial Narrow"/>
        <family val="2"/>
      </rPr>
      <t xml:space="preserve"> tlakovanje s tlakovci</t>
    </r>
    <r>
      <rPr>
        <sz val="11"/>
        <rFont val="Arial Narrow"/>
        <family val="2"/>
      </rPr>
      <t>.</t>
    </r>
    <r>
      <rPr>
        <b/>
        <sz val="11"/>
        <rFont val="Arial Narrow"/>
        <family val="2"/>
      </rPr>
      <t xml:space="preserve"> </t>
    </r>
    <r>
      <rPr>
        <sz val="11"/>
        <rFont val="Arial Narrow"/>
        <family val="2"/>
      </rPr>
      <t>Vsa pomožna dela in prenosi. Sestav kot na primer:</t>
    </r>
  </si>
  <si>
    <t>Dobava in montaža PVC UKC cevi, SN 8, z vsemi fazonskimi kosi in tesnili. Vsa pomožna dela in prenosi. PVC UKC 125</t>
  </si>
  <si>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1</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</si>
  <si>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2</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</si>
  <si>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3</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</si>
  <si>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4</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</si>
  <si>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5</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</si>
  <si>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6</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</si>
  <si>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7</t>
    </r>
    <r>
      <rPr>
        <sz val="11"/>
        <rFont val="Arial Narrow"/>
        <family val="2"/>
      </rPr>
      <t>. Vsa pomožna dela in prenosi.</t>
    </r>
  </si>
  <si>
    <r>
      <t xml:space="preserve">Izdelava, dobava in montaža </t>
    </r>
    <r>
      <rPr>
        <b/>
        <sz val="11"/>
        <rFont val="Arial Narrow"/>
        <family val="2"/>
      </rPr>
      <t xml:space="preserve">OPREMA </t>
    </r>
    <r>
      <rPr>
        <sz val="11"/>
        <rFont val="Arial Narrow"/>
        <family val="2"/>
      </rPr>
      <t xml:space="preserve">– </t>
    </r>
    <r>
      <rPr>
        <b/>
        <sz val="11"/>
        <rFont val="Arial Narrow"/>
        <family val="2"/>
      </rPr>
      <t>Pozicija 8</t>
    </r>
    <r>
      <rPr>
        <sz val="11"/>
        <rFont val="Arial Narrow"/>
        <family val="2"/>
      </rPr>
      <t>. Vsa pomožna dela in prenosi.</t>
    </r>
  </si>
  <si>
    <r>
      <t xml:space="preserve">Izdelava, dobava in montaža </t>
    </r>
    <r>
      <rPr>
        <b/>
        <sz val="11"/>
        <rFont val="Arial Narrow"/>
        <family val="2"/>
      </rPr>
      <t xml:space="preserve">NV1 </t>
    </r>
    <r>
      <rPr>
        <sz val="11"/>
        <rFont val="Arial Narrow"/>
        <family val="2"/>
      </rPr>
      <t>–</t>
    </r>
    <r>
      <rPr>
        <b/>
        <sz val="11"/>
        <rFont val="Arial Narrow"/>
        <family val="2"/>
      </rPr>
      <t xml:space="preserve"> Vrata v obstoječi urejeni del objekta</t>
    </r>
    <r>
      <rPr>
        <i/>
        <sz val="11"/>
        <rFont val="Arial Narrow"/>
        <family val="2"/>
      </rPr>
      <t>,</t>
    </r>
    <r>
      <rPr>
        <sz val="11"/>
        <rFont val="Arial Narrow"/>
        <family val="2"/>
      </rPr>
      <t>gradbena mera odprtine 105/205 cm. Vsa pomožna dela in prenosi.</t>
    </r>
  </si>
  <si>
    <r>
      <t xml:space="preserve">Izdelava, dobava in montaža </t>
    </r>
    <r>
      <rPr>
        <b/>
        <sz val="11"/>
        <rFont val="Arial Narrow"/>
        <family val="2"/>
      </rPr>
      <t xml:space="preserve">NV2 </t>
    </r>
    <r>
      <rPr>
        <sz val="11"/>
        <rFont val="Arial Narrow"/>
        <family val="2"/>
      </rPr>
      <t>–</t>
    </r>
    <r>
      <rPr>
        <b/>
        <sz val="11"/>
        <rFont val="Arial Narrow"/>
        <family val="2"/>
      </rPr>
      <t xml:space="preserve"> Vrata v obstoječi urejeni del objekta</t>
    </r>
    <r>
      <rPr>
        <i/>
        <sz val="11"/>
        <rFont val="Arial Narrow"/>
        <family val="2"/>
      </rPr>
      <t>,</t>
    </r>
    <r>
      <rPr>
        <sz val="11"/>
        <rFont val="Arial Narrow"/>
        <family val="2"/>
      </rPr>
      <t>gradbena mera odprtine 97/195 cm. Vsa pomožna dela in prenosi.</t>
    </r>
  </si>
  <si>
    <r>
      <t xml:space="preserve">Izdelava, dobava in montaža </t>
    </r>
    <r>
      <rPr>
        <b/>
        <sz val="11"/>
        <rFont val="Arial Narrow"/>
        <family val="2"/>
      </rPr>
      <t xml:space="preserve">NV3 </t>
    </r>
    <r>
      <rPr>
        <sz val="11"/>
        <rFont val="Arial Narrow"/>
        <family val="2"/>
      </rPr>
      <t>–</t>
    </r>
    <r>
      <rPr>
        <b/>
        <sz val="11"/>
        <rFont val="Arial Narrow"/>
        <family val="2"/>
      </rPr>
      <t xml:space="preserve"> Vrata v sanitarije</t>
    </r>
    <r>
      <rPr>
        <i/>
        <sz val="11"/>
        <rFont val="Arial Narrow"/>
        <family val="2"/>
      </rPr>
      <t>,</t>
    </r>
    <r>
      <rPr>
        <sz val="11"/>
        <rFont val="Arial Narrow"/>
        <family val="2"/>
      </rPr>
      <t>gradbena mera odprtine 85/225 cm. Vsa pomožna dela in prenosi.</t>
    </r>
  </si>
  <si>
    <t xml:space="preserve">Rekapitulacija GOI del
</t>
  </si>
  <si>
    <t>C</t>
  </si>
  <si>
    <t>INŠTALACIJSKA DELA</t>
  </si>
  <si>
    <t>C1</t>
  </si>
  <si>
    <t>C2</t>
  </si>
  <si>
    <t>Električne in telekomunikacijske inštalacije</t>
  </si>
  <si>
    <t>Strojne inštalacije</t>
  </si>
  <si>
    <t>SKUPAJ A+B+C</t>
  </si>
  <si>
    <t>SKUPAJ C:</t>
  </si>
  <si>
    <t xml:space="preserve">SANITARIJE sestavljene iz:
► ogledala s kovinskim okvirjem deb. 1 cm, dim. 245,4x90 cm;
► omarice iz kompakt-laminatnih plošč, deb. 1 cm, dim. 75x11x40 cm, plošče kot npr. MaxCompactInterior BlackCore 0059 Dark Green IP InteriorPlus;
► pregradne sanitarne stene iz kompakt-laminatnih plošč, deb. 1 cm, plošče kot npr. MaxCompactInterior BlackCore 0059 Dark Green IP InteriorPlus; okovje minimalno vidno, fiksna stena vpeta čez spuščen strop;
► spuščenega stropa v obliki OSB plošče 22 mm na katero so pritrjene lesene deske, deb. 3 cm, črne barve (isto kot miza). 
Vsi kovinski deli vročecinkani in prašno barvani RAL7021.
</t>
  </si>
  <si>
    <t xml:space="preserve">                                                                                                                                                                                  POSTAVKA</t>
  </si>
  <si>
    <t>ENOTA</t>
  </si>
  <si>
    <t>KOLIČINA</t>
  </si>
  <si>
    <t>CENA</t>
  </si>
  <si>
    <t>ZNESEK</t>
  </si>
  <si>
    <t>POPIS MATERIALA IN DEL-ELEKTRIČNE INŠTALACIJE IN ELEKTRIČNA OPREMA</t>
  </si>
  <si>
    <t/>
  </si>
  <si>
    <t>SPLOŠNO:</t>
  </si>
  <si>
    <t xml:space="preserve">V ceno po enoti mere je zajeta dobava in montaža materiala ter opreme </t>
  </si>
  <si>
    <t xml:space="preserve">s pom. deli in drobnim materialom (rezanje,dolbljenje, preboji sten in plošč vključeni v ceni) </t>
  </si>
  <si>
    <t>Vsa oprema in material se mora dobaviti z vsemi ustreznimi certifikati, atesti,</t>
  </si>
  <si>
    <t>garancijami, navodili za obratovanje, vzdrževanje, posluževanje in servisiranje.</t>
  </si>
  <si>
    <t>(v skladu z veljavno zakonodajo in zahtevami naročnika)</t>
  </si>
  <si>
    <t>Pri opremi in materialu je potrebno upoštevati stroške meritev, preiskusa in zagona,</t>
  </si>
  <si>
    <t>vključno s pridobitvijo ustreznih certifikatov in potrdil s strani pooblaščenih institucij.</t>
  </si>
  <si>
    <t>Pri izvedbi je potrebno upoštevati stroške vseh pripravljalnih in zaključnih del</t>
  </si>
  <si>
    <t>(vključno z usklajevanjem z ostalimi izvajalci na objektu) ter vse transportne,</t>
  </si>
  <si>
    <t>skladiščne, zavarovalne in ostale splošne stroške.</t>
  </si>
  <si>
    <t xml:space="preserve">Za možnost nadgradnje na sistem CNS z moduli (Z-WAVE) je potrebno vgraditi globoke doze 60 mm ali več. </t>
  </si>
  <si>
    <t>Za ta namen je potrebno inštalirati najmanj 3 žile do vsakega stikala!</t>
  </si>
  <si>
    <t>Za nedefinirano opremo dostavi v cenovnem razredu Izvajalec 3 vzorce, izmed katererih uporabnik izbere enega.</t>
  </si>
  <si>
    <t xml:space="preserve">OPOMBA: Vse mikrolokacije in izbor svetilk, vtičnic stikal in ostalih priključkov je potrebno predhodno 
uskladiti z Investitorjem in Arhitektko. Prav tako sistem prižiganja svetil. Prav tako morajo biti vse cevi negorljive zaradi lesene gradnje!
</t>
  </si>
  <si>
    <t>1. RAZSVETLJAVA</t>
  </si>
  <si>
    <t xml:space="preserve">OPOMBA: .Predlagamo tople barve 2700 K žarnic in kjer je želja po dimanju naj žarnice svetil to dovoljujejo.
</t>
  </si>
  <si>
    <t xml:space="preserve"> Vodniki položeni p/o delno uvlečeni v izol. cevi in delno direktno p/o:</t>
  </si>
  <si>
    <t>- NYM-j 3x1,5mm2</t>
  </si>
  <si>
    <t>m</t>
  </si>
  <si>
    <t>- NYM-j 4x1,5mm2</t>
  </si>
  <si>
    <t>Stikalo za p/o montažo 16A, 250V, komplet z dozo, distančniki, nosilcem s krempeljci, okvirjem, TEM ČATEŽ MODUL</t>
  </si>
  <si>
    <t>- tipkalo</t>
  </si>
  <si>
    <t>kom</t>
  </si>
  <si>
    <t>- navadno</t>
  </si>
  <si>
    <t>- menjalno</t>
  </si>
  <si>
    <t>- križno</t>
  </si>
  <si>
    <t>S1 - Stropna rozeta z LED žarnica GLOBE G125, mlečna, 11w, izvedba montaže in priključitve svetilke</t>
  </si>
  <si>
    <t xml:space="preserve">S2 - LED MODUL, max P=1w, izvedba montaže in priključitve svetilke </t>
  </si>
  <si>
    <t>S3 - LONA C300 H65, bele barve, izvedba montaže in priključitve svetilke.</t>
  </si>
  <si>
    <t>S4 - LONA C600 H100, črne barve, izvedba montaže in priključitve svetilke</t>
  </si>
  <si>
    <t>Dobava in montaža regulatorja svetlobe 600 W, za regulacijo razsvetljave</t>
  </si>
  <si>
    <t>Izvedba priključka na LED trak v opremi</t>
  </si>
  <si>
    <t>Izolacijska cev fi-16 mm</t>
  </si>
  <si>
    <t>IR senzor za vklop svetilke, 10A, 230V, IP44, Staniel</t>
  </si>
  <si>
    <t>Drobni material in pribor 5%</t>
  </si>
  <si>
    <t>2. INŠTALACIJA ZA MOČNOSTNI DEL</t>
  </si>
  <si>
    <t>OPOMBA: Mikrolokacije elementov je potrebno pridobiti predhodno potrditev Investitorja.</t>
  </si>
  <si>
    <t>- NYM-j 3x2,5mm2</t>
  </si>
  <si>
    <t>- NYY-j 3x4mm2</t>
  </si>
  <si>
    <t>- NYM-j 5x2,5mm2</t>
  </si>
  <si>
    <t>- NYY-j 5x10mm2</t>
  </si>
  <si>
    <t>- IYSTY-j 2x2x0,8mm2</t>
  </si>
  <si>
    <t>Vtičnice "šuko"za p/o montažo 16A, 250V, komplet z dozo, distančniki, nosilcem s krempeljci, okvirjem, TEM ČATEŽ MODUL po izboru Arhitektke</t>
  </si>
  <si>
    <t>Vtičnice "šuko"za p/o montažo z zaščitnim pokrovčkom, ip 44, 16A, 250V,  komplet z dozo, distančniki, nosilcem s krempeljci, okvirjem,TEM ČATEŽ MODUL po izboru Arhitektke</t>
  </si>
  <si>
    <t>Priključitev kablovoda v obstoječi razdelilni blok objekta SB-obst komplet z varovalnim elementom 3x20 A ter drobnim materialom in potrebnimi deli</t>
  </si>
  <si>
    <r>
      <t xml:space="preserve">Dobava in montaža električnega talnega gretja </t>
    </r>
    <r>
      <rPr>
        <sz val="9"/>
        <color indexed="8"/>
        <rFont val="Calibri"/>
        <family val="2"/>
        <charset val="238"/>
      </rPr>
      <t>110 W/m2, komplet z temeperaturnim senzorjem in drobnim materialom za montažo. Izvedba po detajlu Proizvajalca!</t>
    </r>
  </si>
  <si>
    <t xml:space="preserve">Izolacijske cevi 13,5 - 36 mm, komplet z dozami in priborom za polaganje </t>
  </si>
  <si>
    <t>Izvedba el. priključkov na posamezno opremo:</t>
  </si>
  <si>
    <t>- na električno talno ogrevanje in termostat</t>
  </si>
  <si>
    <t>- na štedilnik</t>
  </si>
  <si>
    <t>- na KO omarico</t>
  </si>
  <si>
    <t>- na krmilni termostat ogrevanja</t>
  </si>
  <si>
    <t>- na ventilator</t>
  </si>
  <si>
    <t>- na prezračevalno napravo</t>
  </si>
  <si>
    <t>Razdelilec SB po opisu:</t>
  </si>
  <si>
    <t>- ohišje za p/o montažo dim.: 500x500x90mm, komplet z kovniskimi vrati, vsem montažmim, veznim materialom, montažno ploščo</t>
  </si>
  <si>
    <t xml:space="preserve">- glavno stikalo 35 A, tripolno </t>
  </si>
  <si>
    <t>- protect  C zaščita</t>
  </si>
  <si>
    <t>- zaščitna naprava na dif. tok FI 40/0,03 A</t>
  </si>
  <si>
    <t>- avt. varovalka karakteristike C, tripolna, 16A</t>
  </si>
  <si>
    <t>- avt. varovalka karakteristike C, enopolna, 6-16A</t>
  </si>
  <si>
    <t>- kontaktor 16A,230 V, tripolni</t>
  </si>
  <si>
    <t>- zbiralka trifazna 16 mm2</t>
  </si>
  <si>
    <t>- zbiralka N in PE 16 mm2</t>
  </si>
  <si>
    <t>- montažna letev</t>
  </si>
  <si>
    <t xml:space="preserve">- Krmilnik razsvetljave z foto celice </t>
  </si>
  <si>
    <t>- vrstne sponke, POK kanali, Pg uvodnice, ožičenje, enopolna shema dejanskega stanja in nalepke s funkcionalnimi napisi</t>
  </si>
  <si>
    <t>3. INŠTALACIJA ZA IZENAČITEV POTENCIALOV</t>
  </si>
  <si>
    <t>Razdelilec za glavno izen. potencialov GIP za p/o montažo</t>
  </si>
  <si>
    <t>Razdelilec za lokalno izen. potencialov Rip za p/o montažo</t>
  </si>
  <si>
    <t>Vodnik položen p/o v izol. ceveh:</t>
  </si>
  <si>
    <t>- PP00-Y 10 mm2</t>
  </si>
  <si>
    <t>- PP00-Y 6 mm2</t>
  </si>
  <si>
    <t>Izdelava stika na cevi tople ter hladne vode, kovinske mase  z objemko in vijakom</t>
  </si>
  <si>
    <t>Izdelava stika na zaščitno zbiralko v el. omarici s kabelskim čevljem</t>
  </si>
  <si>
    <t>Izdelava stika na kad s kabelskim čevljem</t>
  </si>
  <si>
    <t xml:space="preserve">4. INŠTALACIJA ZA INFORMATIKO </t>
  </si>
  <si>
    <t>Komunikacijska omara KO po opisu:</t>
  </si>
  <si>
    <t xml:space="preserve">- ohišje za n/o montažo dim. švg: 500x500x90mm, komplet z prezračevanimi vrati kot drugi del sklopa električnega razdelilnika SB-kovinsko pregrado, vsem montažmim, veznim materialom in električnim napajanjem za aktivno opremo kot npr Legrand </t>
  </si>
  <si>
    <t>Kabel UTP cat 6e položen v izol.cevi, komplet z instalacijskim materialom</t>
  </si>
  <si>
    <t>Komunikacijska vtičnica dvojna 2xRJ45 CAT 6 kot npr TEM ČATEŽ MODUL</t>
  </si>
  <si>
    <t>Komunikacijska vtičnica enojna 1xRJ45 CAT 6 TEM ČATEŽ MODUL</t>
  </si>
  <si>
    <t>Zaključevanje UTP kablovodov na vtičnici in patch panelu, komplet z konektorji in drobnim priborom</t>
  </si>
  <si>
    <t>SKUPNI ZNESEK-ELEKTRIČNE INŠTALACIJE IN ELEKTRIČNA OPREMA</t>
  </si>
  <si>
    <t>SKUPAJ BREZ DDV (EUR):</t>
  </si>
  <si>
    <t>OGREVANJE IN PREZRAČEVANJE</t>
  </si>
  <si>
    <t>OPOMBA:</t>
  </si>
  <si>
    <t xml:space="preserve">Kalkulirati z nabavo, transportom in montažo ter zagonom </t>
  </si>
  <si>
    <t>Preboje in kanale za cevi  izdela inštalater</t>
  </si>
  <si>
    <t>OPIS DELA</t>
  </si>
  <si>
    <t>CENA/ENOTO</t>
  </si>
  <si>
    <r>
      <t xml:space="preserve">Klima naprava sistema split ,   inverter sistem za ogrevanje in hlajenje, za ogrevanje do zunanje temperature do -15ºC,  z  zunanjo enoto na tleh moči H/O 3,5/4 kW  in notranjo stensko enoto  3,5 kW, povezavo </t>
    </r>
    <r>
      <rPr>
        <sz val="12"/>
        <rFont val="Calibri"/>
        <family val="2"/>
        <charset val="238"/>
      </rPr>
      <t>Ø</t>
    </r>
    <r>
      <rPr>
        <sz val="12"/>
        <rFont val="Arial CE"/>
        <family val="2"/>
        <charset val="238"/>
      </rPr>
      <t>1/4'' in Ø3/8''-skupno do 5 m, komplet z  ročnim daljinskim upravljavcem , senzorjem prisotnosti, daljinsko komunikacijo,  z materialom za montažo, vakumizirano, polnjeno z ekološkim plinom, komplet z zagonom in preizkusom v sestavi:</t>
    </r>
  </si>
  <si>
    <t xml:space="preserve"> -zunanja enota RAS-13PAVPG-E</t>
  </si>
  <si>
    <t xml:space="preserve"> -notranje stenska  enota Daisekai 9, RAS-M13PKVPG-E, senzor prisotnosti</t>
  </si>
  <si>
    <t xml:space="preserve"> -daljinski upravljalnik,  kom</t>
  </si>
  <si>
    <t xml:space="preserve"> -daljinska komunikacija, 1 kom</t>
  </si>
  <si>
    <t xml:space="preserve"> -montažni temelj in pritrdilni ter montažni material</t>
  </si>
  <si>
    <t xml:space="preserve"> - vakumiziranje, polnjenje, zagon in nastavitve</t>
  </si>
  <si>
    <t>kompl</t>
  </si>
  <si>
    <t>Električno talno ogrevanje z el. folijo moči 110 W/m2,  za degustacijski prostor, površine 20 m2, komplet z sobnim regulacijskim termostatom in tipalom tal, kot npr. Energi Carbon Fleece, komplet z materialom za montažo</t>
  </si>
  <si>
    <t>Električno talno ogrevanje z el. folijo moči 110 W/m2,  za kuhinjski prostor, površine 6 m2, komplet z sobnim regulacijskim termostatom in tipalom tal, kot npr. Energi Carbon Fleece, komplet z materialom za montažo</t>
  </si>
  <si>
    <t>Električno talno ogrevanje z el. folijo moči 110 W/m2,  za sanitarije, površine 3m2, komplet z sobnim regulacijskim termostatom in tipalom tal, kot npr. Energi Carbon Fleece, komplet z materialom za montažo</t>
  </si>
  <si>
    <t>Prezračevalna PVC cev Ø110 mm dolžine 0.5 m, nadtlačna žaluzija kot npr. VK10,  komplet z  materialom za pritrditev in montažo</t>
  </si>
  <si>
    <t xml:space="preserve">kom </t>
  </si>
  <si>
    <t>Kopalniški ventilator kot npr. Compact 100 komplet z timerjem in materialom za pritrditev in montažo</t>
  </si>
  <si>
    <t xml:space="preserve">m </t>
  </si>
  <si>
    <t>Ostalo potrebno za izvedbo:</t>
  </si>
  <si>
    <t>Pripravljalna dela in izdelava prebojev ter utorov, zaključna dela</t>
  </si>
  <si>
    <t>Zagon in nastavitve</t>
  </si>
  <si>
    <t>Predaja garancijskih listov</t>
  </si>
  <si>
    <t>Izdelava skic za PID</t>
  </si>
  <si>
    <t>SKUPAJ:</t>
  </si>
  <si>
    <t>VODOVOD</t>
  </si>
  <si>
    <t xml:space="preserve">Kalkulirati z nabavo, transportom in montažo. </t>
  </si>
  <si>
    <t xml:space="preserve">Preboje in kanale za cevi izdela inštalater. </t>
  </si>
  <si>
    <t>Sanitarne predmete in armature  izbere investitor</t>
  </si>
  <si>
    <t>Priključitev  na obstoječi vodovod, zaprtje vode, priprava na priključitev, priključitev,   komplet s priključitvenim materialom po dejanskem stanju</t>
  </si>
  <si>
    <t>Poliamidne cevi, kvalitete PE 100, 12,5 bar, na posteljico iz drobnega gramoza, komplet s priključki in z opozorilnim trakom za vodo ter materialom za spajanje</t>
  </si>
  <si>
    <r>
      <t>ø</t>
    </r>
    <r>
      <rPr>
        <sz val="12"/>
        <rFont val="Arial CE"/>
        <family val="2"/>
        <charset val="238"/>
      </rPr>
      <t>20x2,8,0mm                 m</t>
    </r>
  </si>
  <si>
    <t>Samostoječi umivalnik s talnim iztokom in dotokom vode, kot npr. Apage Acer 1081 F, z samostoječi dotočno garnituro kot npr. Zucchetti ZP6251,   vse po izbiri investitorja, komplet z materialom za montažo in pritrditev</t>
  </si>
  <si>
    <t>komplet</t>
  </si>
  <si>
    <t>4</t>
  </si>
  <si>
    <t>Talana WC školjka kot npr Geberit, z desko z mehkim spuščanjem, s kotličem Geberit, komplet z dvototčkovno tipko kot npr. Geberit, vse po izbiri investitorja, komplet z vsem montažnim, tesnilnim, pritrdilnim in tesnilnim materialom.</t>
  </si>
  <si>
    <t>5</t>
  </si>
  <si>
    <t>Enoročna stoječa dotočna garnitura za pomivalno korito, srednjega cenovnega razreda, po izbiri investitorja, komplet s odvodno garnituro s sifonom ter materialom za montažo</t>
  </si>
  <si>
    <t>6</t>
  </si>
  <si>
    <t>Cevi za sanitarno vodo, večplastne pred izolirane - alumplast ali enakovredno, komplet z fazonskimi komadi,  ter komplet z materialom za tesnjenje, pritrditev in montažo</t>
  </si>
  <si>
    <r>
      <rPr>
        <sz val="12"/>
        <rFont val="Arial"/>
        <family val="2"/>
        <charset val="238"/>
      </rPr>
      <t>Ø16</t>
    </r>
    <r>
      <rPr>
        <sz val="12"/>
        <rFont val="Arial CE"/>
        <family val="2"/>
        <charset val="238"/>
      </rPr>
      <t xml:space="preserve">                             m</t>
    </r>
  </si>
  <si>
    <r>
      <rPr>
        <sz val="12"/>
        <rFont val="Arial"/>
        <family val="2"/>
        <charset val="238"/>
      </rPr>
      <t>Ø20</t>
    </r>
    <r>
      <rPr>
        <sz val="12"/>
        <rFont val="Arial CE"/>
        <family val="2"/>
        <charset val="238"/>
      </rPr>
      <t xml:space="preserve">                            m</t>
    </r>
  </si>
  <si>
    <t>Polipropilenske PVC  odtočne cev (sive barve), položene v nasutju, zidu ali tlaku, komplet z fazonskimi komadi in materialom za priključitev  ter materialom za montažo</t>
  </si>
  <si>
    <r>
      <t xml:space="preserve">PVC </t>
    </r>
    <r>
      <rPr>
        <sz val="12"/>
        <rFont val="Arial"/>
        <family val="2"/>
        <charset val="238"/>
      </rPr>
      <t>ø</t>
    </r>
    <r>
      <rPr>
        <sz val="12"/>
        <rFont val="Arial CE"/>
        <family val="2"/>
        <charset val="238"/>
      </rPr>
      <t>50                        m</t>
    </r>
  </si>
  <si>
    <r>
      <t xml:space="preserve">PVC </t>
    </r>
    <r>
      <rPr>
        <sz val="12"/>
        <rFont val="Arial"/>
        <family val="2"/>
        <charset val="238"/>
      </rPr>
      <t>ø110</t>
    </r>
    <r>
      <rPr>
        <sz val="12"/>
        <rFont val="Arial CE"/>
        <family val="2"/>
        <charset val="238"/>
      </rPr>
      <t xml:space="preserve">                      m</t>
    </r>
  </si>
  <si>
    <t>8</t>
  </si>
  <si>
    <t>Ročni gasilni aparat na prah, ABC 6, komplet  z montažnim in pritrdilni materialom.</t>
  </si>
  <si>
    <t>9</t>
  </si>
  <si>
    <t xml:space="preserve">El.bojler 15 l, pod pultna izvedba, kot npr. Gorenje TG 15 U ,  komplet s proti povratno varnostnim ventilom DN15, krogelnim ventilom DN 15-2 kom, veznimi cevkami ter materialom za pritrditev in montažo </t>
  </si>
  <si>
    <t>PVC zidna revizijska vrata za ventil DN 15, dim 20 x 20 cm,  zaporni ventil DN15, komplet z materialom za montažo</t>
  </si>
  <si>
    <t>11</t>
  </si>
  <si>
    <t>Izpiranje sistema, tlačni preizkus cevne mreže z izdelavo zapisnika o preizkusu.</t>
  </si>
  <si>
    <t>12</t>
  </si>
  <si>
    <t>Izvedba dezinfekcije omrežja z pridobitvijo certifikata o ustreznosti pitne vode (skupaj z vsemi objekti -samo proporcionalni del)</t>
  </si>
  <si>
    <t>Ostalo potrebno kot je:</t>
  </si>
  <si>
    <t xml:space="preserve">Pripravljalna in zaključna dela in izdelava prebojev </t>
  </si>
  <si>
    <t>Izdelava prebojev in utorov</t>
  </si>
  <si>
    <t xml:space="preserve">Tesnostni preizkus kanalizacije </t>
  </si>
  <si>
    <t>Skice za projekt izvedenih del</t>
  </si>
  <si>
    <t>SKUPNI ZNESEK-STROJNE INŠTALACIJE IN STROJNA OPREMA</t>
  </si>
  <si>
    <t>Dobava materiala ter izdelava drenaže ob temeljih objekta, skupaj s potrebnimi izkopi. Drenažna cev fi 110mm, betonska posteljica in po potrebi slepi jaški, ter priključitev drenaže na ponikovalnico. Vse zasuto s kroglami 16-32 mm in ovito s filcem. Vsa pomožna dela in prenosi.</t>
  </si>
  <si>
    <r>
      <t xml:space="preserve">Opombe: </t>
    </r>
    <r>
      <rPr>
        <i/>
        <sz val="11"/>
        <rFont val="Arial Narrow"/>
        <family val="2"/>
      </rPr>
      <t xml:space="preserve">                                                                                                                                                                                        * Predvidena poraba gramoza je cca. 0,30m3/m1 cevi! 
* Predvidenih je šest slepih jašekov iz betonske cevi fi 60cm in višine med 0,80m in 1,60m, skupaj z pripadajočim LTŽ pokrovom 60/60cm vgrajenem na predhodno izdelani razbremenilni in krovni plošči!
* Na koncu se drenaža priključi na ponikovalnico iz perforirane betonske cevi premera 80cm in višine cca. 3,00m, skupaj z vstavljanjem filca, zasutjem s prodom in pripadajočim naluknjanim LTŽ pokrovom 60/60cm vgrajenem na predhodno izdelani razbremenilni in krovni plošči!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</si>
</sst>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S_I_T_-;\-* #,##0.00\ _S_I_T_-;_-* &quot;-&quot;??\ _S_I_T_-;_-@_-"/>
    <numFmt numFmtId="165" formatCode="&quot;B&quot;\ General"/>
    <numFmt numFmtId="166" formatCode="&quot;A&quot;\ General"/>
    <numFmt numFmtId="167" formatCode="&quot;A&quot;\ 0.00"/>
    <numFmt numFmtId="168" formatCode="_-* #,##0.00\ &quot;SIT&quot;_-;\-* #,##0.00\ &quot;SIT&quot;_-;_-* &quot;-&quot;??\ &quot;SIT&quot;_-;_-@_-"/>
    <numFmt numFmtId="169" formatCode="&quot;A&quot;\ 0"/>
    <numFmt numFmtId="170" formatCode="&quot;B&quot;\ 0.00"/>
    <numFmt numFmtId="171" formatCode="&quot;A&quot;General"/>
    <numFmt numFmtId="172" formatCode="&quot;B&quot;General"/>
    <numFmt numFmtId="173" formatCode="#,##0.0000"/>
    <numFmt numFmtId="174" formatCode="#,##0.00\ _S_I_T"/>
  </numFmts>
  <fonts count="91">
    <font>
      <sz val="11"/>
      <name val="Arial Narrow"/>
      <family val="2"/>
    </font>
    <font>
      <sz val="11"/>
      <color theme="1"/>
      <name val="Calibri"/>
      <family val="2"/>
      <charset val="238"/>
      <scheme val="minor"/>
    </font>
    <font>
      <sz val="12"/>
      <name val="Arial CE"/>
      <charset val="238"/>
    </font>
    <font>
      <sz val="10"/>
      <name val="Arial CE"/>
      <charset val="238"/>
    </font>
    <font>
      <sz val="10"/>
      <name val="Arial"/>
      <family val="2"/>
      <charset val="238"/>
    </font>
    <font>
      <sz val="11"/>
      <color theme="1"/>
      <name val="Calibri"/>
      <family val="2"/>
      <charset val="238"/>
      <scheme val="minor"/>
    </font>
    <font>
      <sz val="9"/>
      <name val="Arial Narrow"/>
      <family val="2"/>
    </font>
    <font>
      <sz val="10"/>
      <name val="Arial"/>
      <family val="2"/>
    </font>
    <font>
      <sz val="11"/>
      <color theme="1"/>
      <name val="Arial"/>
      <family val="2"/>
      <charset val="238"/>
    </font>
    <font>
      <b/>
      <sz val="11"/>
      <name val="Arial Narrow"/>
      <family val="2"/>
    </font>
    <font>
      <sz val="9"/>
      <name val="Arial"/>
      <family val="2"/>
    </font>
    <font>
      <b/>
      <sz val="9"/>
      <name val="Arial Narrow"/>
      <family val="2"/>
    </font>
    <font>
      <sz val="11"/>
      <color indexed="8"/>
      <name val="Calibri"/>
      <family val="2"/>
      <charset val="238"/>
    </font>
    <font>
      <sz val="10"/>
      <name val="Arial CE"/>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2"/>
      <name val="Courier"/>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Century Gothic"/>
      <family val="2"/>
      <charset val="238"/>
    </font>
    <font>
      <sz val="10"/>
      <name val="Arial CE"/>
      <family val="2"/>
      <charset val="238"/>
    </font>
    <font>
      <b/>
      <sz val="10"/>
      <name val="Arial Narrow"/>
      <family val="2"/>
    </font>
    <font>
      <sz val="10"/>
      <name val="Arial Narrow"/>
      <family val="2"/>
    </font>
    <font>
      <i/>
      <sz val="11"/>
      <name val="Arial Narrow"/>
      <family val="2"/>
    </font>
    <font>
      <sz val="11"/>
      <name val="Arial"/>
      <family val="2"/>
      <charset val="238"/>
    </font>
    <font>
      <b/>
      <i/>
      <sz val="11"/>
      <name val="Arial Narrow"/>
      <family val="2"/>
    </font>
    <font>
      <u/>
      <sz val="10"/>
      <name val="Arial Narrow"/>
      <family val="2"/>
    </font>
    <font>
      <u/>
      <sz val="9"/>
      <name val="Arial Narrow"/>
      <family val="2"/>
    </font>
    <font>
      <sz val="11"/>
      <name val="Arial Narrow"/>
      <family val="2"/>
    </font>
    <font>
      <sz val="8"/>
      <name val="Arial Narrow"/>
      <family val="2"/>
    </font>
    <font>
      <b/>
      <i/>
      <sz val="11"/>
      <name val="Arial Narrow"/>
      <family val="2"/>
      <charset val="238"/>
    </font>
    <font>
      <i/>
      <sz val="11"/>
      <name val="Arial Narrow"/>
      <family val="2"/>
      <charset val="238"/>
    </font>
    <font>
      <sz val="11"/>
      <name val="Arial Narrow"/>
      <family val="2"/>
      <charset val="238"/>
    </font>
    <font>
      <sz val="11"/>
      <name val="Calibri"/>
      <family val="2"/>
      <charset val="238"/>
    </font>
    <font>
      <sz val="9"/>
      <name val="Arial Narrow"/>
      <family val="2"/>
      <charset val="238"/>
    </font>
    <font>
      <sz val="9"/>
      <name val="Arial CE"/>
      <family val="2"/>
      <charset val="238"/>
    </font>
    <font>
      <b/>
      <sz val="11"/>
      <name val="Arial Narrow"/>
      <family val="2"/>
      <charset val="238"/>
    </font>
    <font>
      <i/>
      <u/>
      <sz val="10"/>
      <name val="Arial Narrow"/>
      <family val="2"/>
    </font>
    <font>
      <i/>
      <sz val="10"/>
      <name val="Arial Narrow"/>
      <family val="2"/>
    </font>
    <font>
      <sz val="12.65"/>
      <name val="Arial Narrow"/>
      <family val="2"/>
    </font>
    <font>
      <sz val="9"/>
      <color indexed="8"/>
      <name val="Calibri"/>
      <family val="2"/>
      <charset val="238"/>
      <scheme val="minor"/>
    </font>
    <font>
      <i/>
      <sz val="9"/>
      <color indexed="8"/>
      <name val="Calibri"/>
      <family val="2"/>
      <charset val="238"/>
      <scheme val="minor"/>
    </font>
    <font>
      <i/>
      <sz val="9"/>
      <name val="Calibri"/>
      <family val="2"/>
      <charset val="238"/>
      <scheme val="minor"/>
    </font>
    <font>
      <sz val="10"/>
      <name val="Calibri"/>
      <family val="2"/>
      <charset val="238"/>
      <scheme val="minor"/>
    </font>
    <font>
      <i/>
      <sz val="5"/>
      <name val="Calibri"/>
      <family val="2"/>
      <charset val="238"/>
      <scheme val="minor"/>
    </font>
    <font>
      <sz val="10"/>
      <color indexed="8"/>
      <name val="Calibri"/>
      <family val="2"/>
      <charset val="238"/>
      <scheme val="minor"/>
    </font>
    <font>
      <sz val="10"/>
      <color indexed="10"/>
      <name val="Calibri"/>
      <family val="2"/>
      <charset val="238"/>
      <scheme val="minor"/>
    </font>
    <font>
      <i/>
      <sz val="8"/>
      <name val="Calibri"/>
      <family val="2"/>
      <charset val="238"/>
      <scheme val="minor"/>
    </font>
    <font>
      <b/>
      <sz val="12"/>
      <color indexed="8"/>
      <name val="Calibri"/>
      <family val="2"/>
      <charset val="238"/>
      <scheme val="minor"/>
    </font>
    <font>
      <sz val="9"/>
      <name val="Calibri"/>
      <family val="2"/>
      <charset val="238"/>
      <scheme val="minor"/>
    </font>
    <font>
      <b/>
      <sz val="10"/>
      <color indexed="8"/>
      <name val="Calibri"/>
      <family val="2"/>
      <charset val="238"/>
      <scheme val="minor"/>
    </font>
    <font>
      <i/>
      <sz val="8"/>
      <color indexed="8"/>
      <name val="Calibri"/>
      <family val="2"/>
      <charset val="238"/>
      <scheme val="minor"/>
    </font>
    <font>
      <sz val="8"/>
      <color indexed="8"/>
      <name val="Calibri"/>
      <family val="2"/>
      <charset val="238"/>
      <scheme val="minor"/>
    </font>
    <font>
      <b/>
      <i/>
      <sz val="8"/>
      <color indexed="8"/>
      <name val="Calibri"/>
      <family val="2"/>
      <charset val="238"/>
      <scheme val="minor"/>
    </font>
    <font>
      <b/>
      <i/>
      <sz val="9"/>
      <color indexed="8"/>
      <name val="Calibri"/>
      <family val="2"/>
      <charset val="238"/>
      <scheme val="minor"/>
    </font>
    <font>
      <sz val="9"/>
      <color theme="0"/>
      <name val="Calibri"/>
      <family val="2"/>
      <charset val="238"/>
      <scheme val="minor"/>
    </font>
    <font>
      <sz val="8"/>
      <name val="Calibri"/>
      <family val="2"/>
      <charset val="238"/>
      <scheme val="minor"/>
    </font>
    <font>
      <b/>
      <sz val="10"/>
      <name val="Calibri"/>
      <family val="2"/>
      <charset val="238"/>
      <scheme val="minor"/>
    </font>
    <font>
      <sz val="9"/>
      <color theme="1"/>
      <name val="Calibri"/>
      <family val="2"/>
      <charset val="238"/>
      <scheme val="minor"/>
    </font>
    <font>
      <sz val="9"/>
      <color indexed="8"/>
      <name val="Calibri"/>
      <family val="2"/>
      <charset val="238"/>
    </font>
    <font>
      <sz val="9"/>
      <name val="ChaletOffice"/>
      <charset val="238"/>
    </font>
    <font>
      <i/>
      <sz val="9"/>
      <name val="ChaletOffice"/>
      <charset val="238"/>
    </font>
    <font>
      <b/>
      <sz val="12"/>
      <name val="Calibri"/>
      <family val="2"/>
      <charset val="238"/>
      <scheme val="minor"/>
    </font>
    <font>
      <b/>
      <sz val="11"/>
      <color indexed="8"/>
      <name val="Calibri"/>
      <family val="2"/>
      <charset val="238"/>
      <scheme val="minor"/>
    </font>
    <font>
      <b/>
      <sz val="11"/>
      <name val="Calibri"/>
      <family val="2"/>
      <charset val="238"/>
      <scheme val="minor"/>
    </font>
    <font>
      <sz val="11"/>
      <name val="Calibri"/>
      <family val="2"/>
      <charset val="238"/>
      <scheme val="minor"/>
    </font>
    <font>
      <b/>
      <i/>
      <sz val="11"/>
      <color indexed="8"/>
      <name val="Calibri"/>
      <family val="2"/>
      <charset val="238"/>
      <scheme val="minor"/>
    </font>
    <font>
      <b/>
      <u/>
      <sz val="12"/>
      <name val="Arial"/>
      <family val="2"/>
    </font>
    <font>
      <sz val="12"/>
      <name val="Arial"/>
      <family val="2"/>
      <charset val="238"/>
    </font>
    <font>
      <b/>
      <sz val="12"/>
      <name val="Arial"/>
      <family val="2"/>
      <charset val="238"/>
    </font>
    <font>
      <sz val="12"/>
      <color indexed="10"/>
      <name val="Arial CE"/>
      <family val="2"/>
      <charset val="238"/>
    </font>
    <font>
      <sz val="12"/>
      <name val="Arial CE"/>
      <family val="2"/>
      <charset val="238"/>
    </font>
    <font>
      <i/>
      <sz val="12"/>
      <name val="Arial CE"/>
      <family val="2"/>
      <charset val="238"/>
    </font>
    <font>
      <sz val="12"/>
      <name val="Calibri"/>
      <family val="2"/>
      <charset val="238"/>
    </font>
    <font>
      <b/>
      <sz val="12"/>
      <name val="Arial CE"/>
      <family val="2"/>
      <charset val="238"/>
    </font>
    <font>
      <b/>
      <u/>
      <sz val="12"/>
      <name val="Arial CE"/>
      <family val="2"/>
      <charset val="238"/>
    </font>
    <font>
      <sz val="12"/>
      <color indexed="8"/>
      <name val="Arial CE"/>
      <family val="2"/>
      <charset val="238"/>
    </font>
    <font>
      <sz val="12"/>
      <name val="Arial"/>
      <family val="2"/>
      <charset val="1"/>
    </font>
    <font>
      <sz val="12"/>
      <color indexed="9"/>
      <name val="Arial"/>
      <family val="2"/>
      <charset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31"/>
        <bgColor indexed="42"/>
      </patternFill>
    </fill>
    <fill>
      <patternFill patternType="solid">
        <fgColor indexed="9"/>
        <bgColor indexed="64"/>
      </patternFill>
    </fill>
    <fill>
      <patternFill patternType="solid">
        <fgColor theme="9" tint="-0.249977111117893"/>
        <bgColor indexed="64"/>
      </patternFill>
    </fill>
  </fills>
  <borders count="33">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thin">
        <color indexed="8"/>
      </top>
      <bottom style="thin">
        <color indexed="8"/>
      </bottom>
      <diagonal/>
    </border>
    <border>
      <left/>
      <right/>
      <top style="double">
        <color indexed="8"/>
      </top>
      <bottom/>
      <diagonal/>
    </border>
  </borders>
  <cellStyleXfs count="111">
    <xf numFmtId="0" fontId="0" fillId="0" borderId="0">
      <alignment vertical="top" wrapText="1"/>
    </xf>
    <xf numFmtId="0" fontId="6" fillId="0" borderId="0"/>
    <xf numFmtId="0" fontId="4" fillId="0" borderId="0"/>
    <xf numFmtId="0" fontId="5" fillId="0" borderId="0"/>
    <xf numFmtId="9" fontId="2" fillId="0" borderId="0" applyFont="0" applyFill="0" applyBorder="0" applyAlignment="0" applyProtection="0"/>
    <xf numFmtId="9" fontId="5" fillId="0" borderId="0" applyFont="0" applyFill="0" applyBorder="0" applyAlignment="0" applyProtection="0"/>
    <xf numFmtId="164" fontId="3"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8" fillId="0" borderId="0"/>
    <xf numFmtId="0" fontId="10" fillId="0" borderId="0" applyAlignment="0"/>
    <xf numFmtId="0" fontId="3"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2" applyNumberFormat="0" applyAlignment="0" applyProtection="0"/>
    <xf numFmtId="0" fontId="17" fillId="21" borderId="3" applyNumberFormat="0" applyAlignment="0" applyProtection="0"/>
    <xf numFmtId="0" fontId="19" fillId="4" borderId="0" applyNumberFormat="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7" fillId="20" borderId="7" applyNumberFormat="0" applyAlignment="0" applyProtection="0"/>
    <xf numFmtId="0" fontId="24" fillId="0" borderId="8" applyNumberFormat="0" applyFill="0" applyAlignment="0" applyProtection="0"/>
    <xf numFmtId="0" fontId="28"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4" fillId="0" borderId="0"/>
    <xf numFmtId="0" fontId="25" fillId="22" borderId="0" applyNumberFormat="0" applyBorder="0" applyAlignment="0" applyProtection="0"/>
    <xf numFmtId="0" fontId="25" fillId="22" borderId="0" applyNumberFormat="0" applyBorder="0" applyAlignment="0" applyProtection="0"/>
    <xf numFmtId="0" fontId="13" fillId="0" borderId="0"/>
    <xf numFmtId="0" fontId="13" fillId="0" borderId="0"/>
    <xf numFmtId="0" fontId="13" fillId="0" borderId="0"/>
    <xf numFmtId="0" fontId="13" fillId="0" borderId="0"/>
    <xf numFmtId="0" fontId="26" fillId="23" borderId="9" applyNumberFormat="0" applyFont="0" applyAlignment="0" applyProtection="0"/>
    <xf numFmtId="0" fontId="31" fillId="23" borderId="9" applyNumberFormat="0" applyFont="0" applyAlignment="0" applyProtection="0"/>
    <xf numFmtId="0" fontId="30" fillId="0" borderId="0" applyNumberFormat="0" applyFill="0" applyBorder="0" applyAlignment="0" applyProtection="0"/>
    <xf numFmtId="0" fontId="27" fillId="20" borderId="7" applyNumberFormat="0" applyAlignment="0" applyProtection="0"/>
    <xf numFmtId="0" fontId="18" fillId="0" borderId="0" applyNumberForma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4" fillId="0" borderId="8" applyNumberFormat="0" applyFill="0" applyAlignment="0" applyProtection="0"/>
    <xf numFmtId="0" fontId="17" fillId="21" borderId="3" applyNumberFormat="0" applyAlignment="0" applyProtection="0"/>
    <xf numFmtId="0" fontId="16" fillId="20" borderId="2" applyNumberFormat="0" applyAlignment="0" applyProtection="0"/>
    <xf numFmtId="0" fontId="15" fillId="3" borderId="0" applyNumberFormat="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23" fillId="7" borderId="2" applyNumberFormat="0" applyAlignment="0" applyProtection="0"/>
    <xf numFmtId="0" fontId="29" fillId="0" borderId="10" applyNumberFormat="0" applyFill="0" applyAlignment="0" applyProtection="0"/>
    <xf numFmtId="0" fontId="30" fillId="0" borderId="0" applyNumberFormat="0" applyFill="0" applyBorder="0" applyAlignment="0" applyProtection="0"/>
    <xf numFmtId="164" fontId="3" fillId="0" borderId="0" applyFont="0" applyFill="0" applyBorder="0" applyAlignment="0" applyProtection="0"/>
    <xf numFmtId="0" fontId="3" fillId="0" borderId="0"/>
    <xf numFmtId="168" fontId="3" fillId="0" borderId="0" applyFont="0" applyFill="0" applyBorder="0" applyAlignment="0" applyProtection="0"/>
    <xf numFmtId="0" fontId="32" fillId="0" borderId="0"/>
    <xf numFmtId="0" fontId="4" fillId="0" borderId="0"/>
    <xf numFmtId="0" fontId="36" fillId="0" borderId="0"/>
    <xf numFmtId="0" fontId="40" fillId="0" borderId="0">
      <alignment vertical="top" wrapText="1"/>
    </xf>
    <xf numFmtId="0" fontId="3" fillId="0" borderId="0"/>
    <xf numFmtId="164" fontId="3" fillId="0" borderId="0" applyFont="0" applyFill="0" applyBorder="0" applyAlignment="0" applyProtection="0"/>
    <xf numFmtId="168" fontId="3" fillId="0" borderId="0" applyFont="0" applyFill="0" applyBorder="0" applyAlignment="0" applyProtection="0"/>
    <xf numFmtId="43" fontId="40" fillId="0" borderId="0" applyFont="0" applyFill="0" applyBorder="0" applyAlignment="0" applyProtection="0"/>
  </cellStyleXfs>
  <cellXfs count="332">
    <xf numFmtId="0" fontId="0" fillId="0" borderId="0" xfId="0">
      <alignment vertical="top" wrapText="1"/>
    </xf>
    <xf numFmtId="4" fontId="0" fillId="0" borderId="0" xfId="0" applyNumberFormat="1" applyAlignment="1" applyProtection="1">
      <alignment horizontal="center" vertical="top" wrapText="1"/>
      <protection locked="0"/>
    </xf>
    <xf numFmtId="0" fontId="0" fillId="0" borderId="0" xfId="0" applyAlignment="1">
      <alignment horizontal="center" vertical="top"/>
    </xf>
    <xf numFmtId="0" fontId="0" fillId="0" borderId="0" xfId="0" applyAlignment="1">
      <alignment horizontal="left" vertical="top"/>
    </xf>
    <xf numFmtId="4" fontId="0" fillId="0" borderId="0" xfId="0" applyNumberFormat="1" applyAlignment="1">
      <alignment horizontal="center" vertical="top" wrapText="1"/>
    </xf>
    <xf numFmtId="169"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center" vertical="top"/>
    </xf>
    <xf numFmtId="4" fontId="0" fillId="0" borderId="0" xfId="0" applyNumberFormat="1">
      <alignment vertical="top" wrapText="1"/>
    </xf>
    <xf numFmtId="167" fontId="6" fillId="0" borderId="0" xfId="1" applyNumberFormat="1" applyAlignment="1">
      <alignment horizontal="center" vertical="top"/>
    </xf>
    <xf numFmtId="0" fontId="6" fillId="0" borderId="0" xfId="1" applyAlignment="1">
      <alignment vertical="top"/>
    </xf>
    <xf numFmtId="167" fontId="0" fillId="0" borderId="0" xfId="0" applyNumberFormat="1" applyAlignment="1">
      <alignment horizontal="center" vertical="top"/>
    </xf>
    <xf numFmtId="167" fontId="0" fillId="0" borderId="1" xfId="0" applyNumberFormat="1" applyBorder="1" applyAlignment="1">
      <alignment horizontal="center" vertical="top"/>
    </xf>
    <xf numFmtId="4" fontId="0" fillId="0" borderId="1" xfId="0" applyNumberFormat="1" applyBorder="1" applyAlignment="1">
      <alignment horizontal="center" vertical="top" wrapText="1"/>
    </xf>
    <xf numFmtId="4" fontId="0" fillId="0" borderId="1" xfId="0" applyNumberFormat="1" applyBorder="1">
      <alignment vertical="top" wrapText="1"/>
    </xf>
    <xf numFmtId="4" fontId="9" fillId="0" borderId="0" xfId="0" applyNumberFormat="1" applyFont="1">
      <alignment vertical="top" wrapText="1"/>
    </xf>
    <xf numFmtId="4" fontId="6" fillId="0" borderId="0" xfId="0" applyNumberFormat="1" applyFont="1" applyAlignment="1">
      <alignment horizontal="center" vertical="top" wrapText="1"/>
    </xf>
    <xf numFmtId="0" fontId="0" fillId="0" borderId="0" xfId="1" applyFont="1" applyAlignment="1">
      <alignment vertical="top" wrapText="1"/>
    </xf>
    <xf numFmtId="0" fontId="0" fillId="0" borderId="1" xfId="0" applyBorder="1">
      <alignment vertical="top" wrapText="1"/>
    </xf>
    <xf numFmtId="0" fontId="9" fillId="0" borderId="0" xfId="0" applyFont="1" applyAlignment="1">
      <alignment horizontal="center" vertical="top" wrapText="1"/>
    </xf>
    <xf numFmtId="0" fontId="9" fillId="0" borderId="0" xfId="0" applyFont="1">
      <alignment vertical="top" wrapText="1"/>
    </xf>
    <xf numFmtId="166" fontId="0" fillId="0" borderId="0" xfId="0" applyNumberFormat="1" applyAlignment="1">
      <alignment horizontal="center" vertical="top" wrapText="1"/>
    </xf>
    <xf numFmtId="165" fontId="0" fillId="0" borderId="0" xfId="0" applyNumberFormat="1" applyAlignment="1">
      <alignment horizontal="center" vertical="top" wrapText="1"/>
    </xf>
    <xf numFmtId="0" fontId="9" fillId="0" borderId="1" xfId="0" applyFont="1" applyBorder="1">
      <alignment vertical="top" wrapText="1"/>
    </xf>
    <xf numFmtId="4" fontId="9" fillId="0" borderId="1" xfId="0" applyNumberFormat="1" applyFont="1" applyBorder="1">
      <alignment vertical="top" wrapText="1"/>
    </xf>
    <xf numFmtId="0" fontId="6" fillId="0" borderId="0" xfId="1" applyAlignment="1">
      <alignment horizontal="center"/>
    </xf>
    <xf numFmtId="0" fontId="6" fillId="0" borderId="0" xfId="1"/>
    <xf numFmtId="0" fontId="11" fillId="0" borderId="0" xfId="1" applyFont="1" applyAlignment="1">
      <alignment horizontal="center"/>
    </xf>
    <xf numFmtId="0" fontId="11" fillId="0" borderId="0" xfId="1" applyFont="1"/>
    <xf numFmtId="4" fontId="6" fillId="0" borderId="0" xfId="0" applyNumberFormat="1" applyFont="1" applyAlignment="1" applyProtection="1">
      <alignment horizontal="center" vertical="top" wrapText="1"/>
      <protection locked="0"/>
    </xf>
    <xf numFmtId="4" fontId="0" fillId="0" borderId="1" xfId="0" applyNumberFormat="1" applyBorder="1" applyAlignment="1" applyProtection="1">
      <alignment horizontal="center" vertical="top" wrapText="1"/>
      <protection locked="0"/>
    </xf>
    <xf numFmtId="4" fontId="9" fillId="0" borderId="0" xfId="0" applyNumberFormat="1" applyFont="1" applyAlignment="1" applyProtection="1">
      <alignment horizontal="center" vertical="top" wrapText="1"/>
      <protection locked="0"/>
    </xf>
    <xf numFmtId="0" fontId="0" fillId="0" borderId="0" xfId="0" applyAlignment="1">
      <alignment horizontal="center"/>
    </xf>
    <xf numFmtId="4" fontId="0" fillId="0" borderId="0" xfId="0" applyNumberFormat="1" applyAlignment="1">
      <alignment horizontal="center" wrapText="1"/>
    </xf>
    <xf numFmtId="4" fontId="0" fillId="0" borderId="0" xfId="0" applyNumberFormat="1" applyAlignment="1" applyProtection="1">
      <alignment horizontal="center" wrapText="1"/>
      <protection locked="0"/>
    </xf>
    <xf numFmtId="0" fontId="34" fillId="0" borderId="0" xfId="1" applyFont="1" applyAlignment="1">
      <alignment vertical="top"/>
    </xf>
    <xf numFmtId="9" fontId="0" fillId="0" borderId="0" xfId="4" applyFont="1" applyBorder="1" applyAlignment="1" applyProtection="1">
      <alignment wrapText="1"/>
    </xf>
    <xf numFmtId="0" fontId="0" fillId="0" borderId="11" xfId="0" applyBorder="1">
      <alignment vertical="top" wrapText="1"/>
    </xf>
    <xf numFmtId="9" fontId="0" fillId="0" borderId="11" xfId="4" applyFont="1" applyBorder="1" applyAlignment="1" applyProtection="1">
      <alignment horizontal="center" wrapText="1"/>
    </xf>
    <xf numFmtId="4" fontId="0" fillId="0" borderId="11" xfId="0" applyNumberFormat="1" applyBorder="1">
      <alignment vertical="top" wrapText="1"/>
    </xf>
    <xf numFmtId="0" fontId="0" fillId="0" borderId="0" xfId="1" applyFont="1" applyAlignment="1">
      <alignment horizontal="center" vertical="top" wrapText="1"/>
    </xf>
    <xf numFmtId="0" fontId="0" fillId="0" borderId="0" xfId="0" applyAlignment="1">
      <alignment horizontal="center" vertical="top" wrapText="1"/>
    </xf>
    <xf numFmtId="0" fontId="6" fillId="0" borderId="0" xfId="1" applyAlignment="1">
      <alignment horizontal="center" vertical="top"/>
    </xf>
    <xf numFmtId="0" fontId="0" fillId="0" borderId="0" xfId="0" applyAlignment="1">
      <alignment vertical="center" wrapText="1"/>
    </xf>
    <xf numFmtId="0" fontId="38" fillId="0" borderId="0" xfId="1" applyFont="1" applyAlignment="1">
      <alignment vertical="top"/>
    </xf>
    <xf numFmtId="0" fontId="9" fillId="24" borderId="0" xfId="0" applyFont="1" applyFill="1" applyAlignment="1">
      <alignment horizontal="center" vertical="top" wrapText="1"/>
    </xf>
    <xf numFmtId="0" fontId="9" fillId="25" borderId="0" xfId="0" applyFont="1" applyFill="1" applyAlignment="1">
      <alignment horizontal="center" vertical="top" wrapText="1"/>
    </xf>
    <xf numFmtId="0" fontId="0" fillId="0" borderId="0" xfId="1" applyFont="1" applyAlignment="1">
      <alignment horizontal="left" vertical="top" wrapText="1"/>
    </xf>
    <xf numFmtId="167" fontId="0" fillId="0" borderId="0" xfId="1" applyNumberFormat="1" applyFont="1" applyAlignment="1">
      <alignment horizontal="center" vertical="top"/>
    </xf>
    <xf numFmtId="4" fontId="0" fillId="0" borderId="0" xfId="1" applyNumberFormat="1" applyFont="1" applyAlignment="1">
      <alignment horizontal="center" vertical="top" wrapText="1"/>
    </xf>
    <xf numFmtId="4" fontId="0" fillId="0" borderId="0" xfId="1" applyNumberFormat="1" applyFont="1" applyAlignment="1" applyProtection="1">
      <alignment horizontal="center" vertical="top" wrapText="1"/>
      <protection locked="0"/>
    </xf>
    <xf numFmtId="4" fontId="0" fillId="0" borderId="0" xfId="1" applyNumberFormat="1" applyFont="1" applyAlignment="1">
      <alignment vertical="top" wrapText="1"/>
    </xf>
    <xf numFmtId="0" fontId="0" fillId="0" borderId="1" xfId="0" applyBorder="1" applyAlignment="1">
      <alignment horizontal="center" vertical="top" wrapText="1"/>
    </xf>
    <xf numFmtId="0" fontId="41" fillId="0" borderId="0" xfId="0" applyFont="1" applyAlignment="1">
      <alignment horizontal="left" vertical="top" wrapText="1"/>
    </xf>
    <xf numFmtId="0" fontId="41" fillId="0" borderId="0" xfId="0" applyFont="1" applyAlignment="1">
      <alignment horizontal="center" vertical="top" wrapText="1"/>
    </xf>
    <xf numFmtId="0" fontId="41" fillId="0" borderId="0" xfId="0" applyFont="1" applyAlignment="1">
      <alignment horizontal="left" vertical="top"/>
    </xf>
    <xf numFmtId="0" fontId="41" fillId="0" borderId="0" xfId="0" applyFont="1" applyAlignment="1">
      <alignment horizontal="center" vertical="top"/>
    </xf>
    <xf numFmtId="166" fontId="0" fillId="0" borderId="0" xfId="0" applyNumberFormat="1" applyAlignment="1">
      <alignment horizontal="center" vertical="top"/>
    </xf>
    <xf numFmtId="165" fontId="9" fillId="0" borderId="0" xfId="0" applyNumberFormat="1" applyFont="1" applyAlignment="1">
      <alignment horizontal="center" vertical="top"/>
    </xf>
    <xf numFmtId="0" fontId="11" fillId="0" borderId="0" xfId="0" applyFont="1" applyAlignment="1">
      <alignment horizontal="center" vertical="top"/>
    </xf>
    <xf numFmtId="165" fontId="6" fillId="0" borderId="0" xfId="1" applyNumberFormat="1" applyAlignment="1">
      <alignment horizontal="center" vertical="top"/>
    </xf>
    <xf numFmtId="0" fontId="11" fillId="0" borderId="0" xfId="1" applyFont="1" applyAlignment="1">
      <alignment vertical="top"/>
    </xf>
    <xf numFmtId="165" fontId="6" fillId="0" borderId="0" xfId="0" applyNumberFormat="1" applyFont="1" applyAlignment="1">
      <alignment horizontal="center" vertical="top"/>
    </xf>
    <xf numFmtId="0" fontId="6" fillId="0" borderId="0" xfId="0" applyFont="1" applyAlignment="1">
      <alignment horizontal="center" vertical="top" wrapText="1"/>
    </xf>
    <xf numFmtId="165" fontId="0" fillId="0" borderId="0" xfId="0" applyNumberFormat="1" applyAlignment="1">
      <alignment horizontal="center" vertical="top"/>
    </xf>
    <xf numFmtId="0" fontId="37" fillId="0" borderId="0" xfId="1" applyFont="1" applyAlignment="1">
      <alignment vertical="top"/>
    </xf>
    <xf numFmtId="0" fontId="35" fillId="0" borderId="0" xfId="0" applyFont="1" applyAlignment="1">
      <alignment horizontal="left" vertical="top" wrapText="1"/>
    </xf>
    <xf numFmtId="170" fontId="0" fillId="0" borderId="0" xfId="0" applyNumberFormat="1" applyAlignment="1">
      <alignment horizontal="center" vertical="top"/>
    </xf>
    <xf numFmtId="170" fontId="0" fillId="0" borderId="0" xfId="0" applyNumberFormat="1" applyAlignment="1">
      <alignment vertical="top"/>
    </xf>
    <xf numFmtId="4" fontId="0" fillId="0" borderId="0" xfId="0" applyNumberFormat="1" applyProtection="1">
      <alignment vertical="top" wrapText="1"/>
      <protection locked="0"/>
    </xf>
    <xf numFmtId="0" fontId="6" fillId="0" borderId="0" xfId="11" applyFont="1" applyAlignment="1">
      <alignment vertical="top"/>
    </xf>
    <xf numFmtId="0" fontId="0" fillId="0" borderId="0" xfId="11" applyFont="1" applyAlignment="1">
      <alignment vertical="top"/>
    </xf>
    <xf numFmtId="165" fontId="0" fillId="0" borderId="1" xfId="0" applyNumberFormat="1" applyBorder="1" applyAlignment="1">
      <alignment horizontal="center" vertical="top"/>
    </xf>
    <xf numFmtId="2" fontId="0" fillId="0" borderId="0" xfId="0" applyNumberFormat="1" applyAlignment="1">
      <alignment horizontal="center" vertical="top"/>
    </xf>
    <xf numFmtId="0" fontId="0" fillId="0" borderId="1" xfId="0" applyBorder="1" applyAlignment="1">
      <alignment horizontal="left" vertical="top" wrapText="1"/>
    </xf>
    <xf numFmtId="0" fontId="9" fillId="0" borderId="0" xfId="0" applyFont="1" applyAlignment="1" applyProtection="1">
      <alignment horizontal="center" vertical="top"/>
      <protection locked="0"/>
    </xf>
    <xf numFmtId="0" fontId="6" fillId="0" borderId="0" xfId="1" applyAlignment="1" applyProtection="1">
      <alignment horizontal="center" vertical="top"/>
      <protection locked="0"/>
    </xf>
    <xf numFmtId="0" fontId="0" fillId="0" borderId="0" xfId="0" applyAlignment="1" applyProtection="1">
      <alignment horizontal="center" vertical="top"/>
      <protection locked="0"/>
    </xf>
    <xf numFmtId="0" fontId="9" fillId="0" borderId="0" xfId="0" applyFont="1" applyAlignment="1">
      <alignment horizontal="left" vertical="top" wrapText="1"/>
    </xf>
    <xf numFmtId="0" fontId="6" fillId="0" borderId="0" xfId="0" applyFont="1" applyAlignment="1" applyProtection="1">
      <alignment horizontal="center" vertical="top" wrapText="1"/>
      <protection locked="0"/>
    </xf>
    <xf numFmtId="0" fontId="6" fillId="0" borderId="0" xfId="1" applyAlignment="1">
      <alignment vertical="top" wrapText="1"/>
    </xf>
    <xf numFmtId="0" fontId="0" fillId="0" borderId="1" xfId="0" applyBorder="1" applyAlignment="1">
      <alignment horizontal="center" vertical="top"/>
    </xf>
    <xf numFmtId="0" fontId="0" fillId="0" borderId="1" xfId="0" applyBorder="1" applyAlignment="1" applyProtection="1">
      <alignment horizontal="center" vertical="top"/>
      <protection locked="0"/>
    </xf>
    <xf numFmtId="0" fontId="0" fillId="0" borderId="0" xfId="0" applyAlignment="1">
      <alignment horizontal="left" vertical="top" wrapText="1"/>
    </xf>
    <xf numFmtId="0" fontId="37" fillId="0" borderId="0" xfId="1" applyFont="1" applyAlignment="1">
      <alignment vertical="top" wrapText="1"/>
    </xf>
    <xf numFmtId="0" fontId="34" fillId="0" borderId="0" xfId="0" applyFont="1" applyAlignment="1">
      <alignment horizontal="center" vertical="top"/>
    </xf>
    <xf numFmtId="4" fontId="0" fillId="0" borderId="0" xfId="0" applyNumberFormat="1" applyAlignment="1">
      <alignment horizontal="right" vertical="top" wrapText="1"/>
    </xf>
    <xf numFmtId="171" fontId="34" fillId="0" borderId="0" xfId="1" applyNumberFormat="1" applyFont="1" applyAlignment="1">
      <alignment horizontal="center" vertical="top"/>
    </xf>
    <xf numFmtId="171" fontId="34" fillId="0" borderId="0" xfId="0" applyNumberFormat="1" applyFont="1" applyAlignment="1">
      <alignment horizontal="center" vertical="top"/>
    </xf>
    <xf numFmtId="0" fontId="35" fillId="0" borderId="0" xfId="0" applyFont="1">
      <alignment vertical="top" wrapText="1"/>
    </xf>
    <xf numFmtId="171" fontId="0" fillId="0" borderId="0" xfId="0" applyNumberFormat="1" applyAlignment="1">
      <alignment horizontal="center" vertical="top"/>
    </xf>
    <xf numFmtId="171" fontId="0" fillId="0" borderId="1" xfId="0" applyNumberFormat="1" applyBorder="1" applyAlignment="1">
      <alignment horizontal="center" vertical="top"/>
    </xf>
    <xf numFmtId="0" fontId="37" fillId="0" borderId="1" xfId="1" applyFont="1" applyBorder="1" applyAlignment="1">
      <alignment vertical="top" wrapText="1"/>
    </xf>
    <xf numFmtId="2" fontId="34" fillId="0" borderId="0" xfId="0" applyNumberFormat="1" applyFont="1" applyAlignment="1">
      <alignment horizontal="center" vertical="top"/>
    </xf>
    <xf numFmtId="4" fontId="9" fillId="0" borderId="0" xfId="0" applyNumberFormat="1" applyFont="1" applyAlignment="1">
      <alignment horizontal="center" vertical="top" wrapText="1"/>
    </xf>
    <xf numFmtId="0" fontId="9" fillId="0" borderId="0" xfId="0" applyFont="1" applyProtection="1">
      <alignment vertical="top" wrapText="1"/>
      <protection locked="0"/>
    </xf>
    <xf numFmtId="0" fontId="0" fillId="0" borderId="0" xfId="0" applyProtection="1">
      <alignment vertical="top" wrapText="1"/>
      <protection locked="0"/>
    </xf>
    <xf numFmtId="0" fontId="0" fillId="0" borderId="0" xfId="1" applyFont="1" applyAlignment="1">
      <alignment horizontal="center" vertical="top"/>
    </xf>
    <xf numFmtId="0" fontId="0" fillId="0" borderId="1"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167" fontId="6" fillId="0" borderId="0" xfId="0" applyNumberFormat="1" applyFont="1" applyAlignment="1">
      <alignment horizontal="center" vertical="top"/>
    </xf>
    <xf numFmtId="0" fontId="4" fillId="0" borderId="1" xfId="1" applyFont="1" applyBorder="1" applyAlignment="1">
      <alignment horizontal="left" vertical="top" wrapText="1"/>
    </xf>
    <xf numFmtId="0" fontId="0" fillId="0" borderId="1" xfId="1" applyFont="1" applyBorder="1" applyAlignment="1">
      <alignment horizontal="center" vertical="top"/>
    </xf>
    <xf numFmtId="0" fontId="6" fillId="0" borderId="0" xfId="101" applyFont="1" applyAlignment="1">
      <alignment vertical="top"/>
    </xf>
    <xf numFmtId="0" fontId="11" fillId="0" borderId="0" xfId="101" applyFont="1" applyAlignment="1">
      <alignment horizontal="left" vertical="top" wrapText="1"/>
    </xf>
    <xf numFmtId="0" fontId="42" fillId="0" borderId="0" xfId="1" applyFont="1" applyAlignment="1">
      <alignment vertical="top"/>
    </xf>
    <xf numFmtId="0" fontId="43" fillId="0" borderId="0" xfId="1" applyFont="1" applyAlignment="1">
      <alignment vertical="top" wrapText="1"/>
    </xf>
    <xf numFmtId="0" fontId="35" fillId="0" borderId="0" xfId="1" applyFont="1" applyAlignment="1">
      <alignment vertical="top" wrapText="1"/>
    </xf>
    <xf numFmtId="0" fontId="45" fillId="0" borderId="0" xfId="0" applyFont="1" applyAlignment="1">
      <alignment vertical="center" wrapText="1"/>
    </xf>
    <xf numFmtId="4" fontId="0" fillId="0" borderId="0" xfId="0" applyNumberFormat="1" applyAlignment="1">
      <alignment vertical="center"/>
    </xf>
    <xf numFmtId="171" fontId="6" fillId="0" borderId="0" xfId="1" applyNumberFormat="1" applyAlignment="1">
      <alignment horizontal="center" vertical="top"/>
    </xf>
    <xf numFmtId="0" fontId="11" fillId="0" borderId="0" xfId="101" applyFont="1" applyAlignment="1">
      <alignment vertical="top"/>
    </xf>
    <xf numFmtId="0" fontId="46" fillId="0" borderId="0" xfId="101" applyFont="1" applyAlignment="1">
      <alignment vertical="top"/>
    </xf>
    <xf numFmtId="0" fontId="0" fillId="0" borderId="0" xfId="101" applyFont="1" applyAlignment="1">
      <alignment horizontal="center" vertical="top"/>
    </xf>
    <xf numFmtId="0" fontId="47" fillId="0" borderId="0" xfId="0" applyFont="1" applyAlignment="1">
      <alignment horizontal="justify" vertical="justify"/>
    </xf>
    <xf numFmtId="0" fontId="44" fillId="0" borderId="0" xfId="101" applyFont="1" applyAlignment="1">
      <alignment vertical="top"/>
    </xf>
    <xf numFmtId="167" fontId="44" fillId="0" borderId="0" xfId="1" applyNumberFormat="1" applyFont="1" applyAlignment="1">
      <alignment horizontal="center" vertical="top"/>
    </xf>
    <xf numFmtId="0" fontId="44" fillId="0" borderId="0" xfId="1" applyFont="1" applyAlignment="1">
      <alignment vertical="top" wrapText="1"/>
    </xf>
    <xf numFmtId="0" fontId="44" fillId="0" borderId="0" xfId="1" applyFont="1" applyAlignment="1">
      <alignment horizontal="center" vertical="top" wrapText="1"/>
    </xf>
    <xf numFmtId="4" fontId="44" fillId="0" borderId="0" xfId="1" applyNumberFormat="1" applyFont="1" applyAlignment="1">
      <alignment horizontal="center" vertical="top" wrapText="1"/>
    </xf>
    <xf numFmtId="4" fontId="44" fillId="0" borderId="0" xfId="1" applyNumberFormat="1" applyFont="1" applyAlignment="1" applyProtection="1">
      <alignment horizontal="center" vertical="top" wrapText="1"/>
      <protection locked="0"/>
    </xf>
    <xf numFmtId="0" fontId="43" fillId="0" borderId="0" xfId="101" applyFont="1" applyAlignment="1">
      <alignment vertical="top"/>
    </xf>
    <xf numFmtId="0" fontId="44" fillId="0" borderId="0" xfId="1" applyFont="1" applyAlignment="1">
      <alignment horizontal="left" vertical="top" wrapText="1"/>
    </xf>
    <xf numFmtId="4" fontId="44" fillId="0" borderId="0" xfId="1" applyNumberFormat="1" applyFont="1" applyAlignment="1">
      <alignment vertical="center"/>
    </xf>
    <xf numFmtId="167" fontId="46" fillId="0" borderId="0" xfId="101" applyNumberFormat="1" applyFont="1" applyAlignment="1">
      <alignment horizontal="center" vertical="top"/>
    </xf>
    <xf numFmtId="0" fontId="44" fillId="0" borderId="0" xfId="0" applyFont="1">
      <alignment vertical="top" wrapText="1"/>
    </xf>
    <xf numFmtId="0" fontId="44" fillId="0" borderId="0" xfId="101" applyFont="1" applyAlignment="1">
      <alignment horizontal="center" vertical="top"/>
    </xf>
    <xf numFmtId="172" fontId="0" fillId="0" borderId="0" xfId="0" applyNumberFormat="1" applyAlignment="1">
      <alignment horizontal="center" vertical="top"/>
    </xf>
    <xf numFmtId="0" fontId="34" fillId="0" borderId="0" xfId="0" applyFont="1" applyAlignment="1">
      <alignment horizontal="left" vertical="top" wrapText="1"/>
    </xf>
    <xf numFmtId="173" fontId="0" fillId="0" borderId="0" xfId="0" applyNumberFormat="1">
      <alignment vertical="top" wrapText="1"/>
    </xf>
    <xf numFmtId="0" fontId="6" fillId="0" borderId="0" xfId="0" applyFont="1" applyAlignment="1">
      <alignment horizontal="left" vertical="top" wrapText="1"/>
    </xf>
    <xf numFmtId="170" fontId="0" fillId="0" borderId="0" xfId="0" applyNumberFormat="1" applyAlignment="1">
      <alignment horizontal="left" vertical="top"/>
    </xf>
    <xf numFmtId="4" fontId="0" fillId="0" borderId="0" xfId="0" applyNumberFormat="1" applyAlignment="1">
      <alignment horizontal="left" vertical="top" wrapText="1"/>
    </xf>
    <xf numFmtId="4" fontId="0" fillId="0" borderId="0" xfId="0" applyNumberFormat="1" applyAlignment="1" applyProtection="1">
      <alignment horizontal="left" vertical="top" wrapText="1"/>
      <protection locked="0"/>
    </xf>
    <xf numFmtId="4" fontId="3" fillId="0" borderId="0" xfId="0" applyNumberFormat="1" applyFont="1">
      <alignment vertical="top" wrapText="1"/>
    </xf>
    <xf numFmtId="0" fontId="35" fillId="0" borderId="0" xfId="101" applyFont="1" applyAlignment="1">
      <alignment vertical="top"/>
    </xf>
    <xf numFmtId="171" fontId="44" fillId="0" borderId="1" xfId="0" applyNumberFormat="1" applyFont="1" applyBorder="1" applyAlignment="1">
      <alignment horizontal="center" vertical="top"/>
    </xf>
    <xf numFmtId="0" fontId="44" fillId="0" borderId="1" xfId="0" applyFont="1" applyBorder="1">
      <alignment vertical="top" wrapText="1"/>
    </xf>
    <xf numFmtId="0" fontId="44" fillId="0" borderId="1" xfId="0" applyFont="1" applyBorder="1" applyAlignment="1">
      <alignment horizontal="center" vertical="top" wrapText="1"/>
    </xf>
    <xf numFmtId="4" fontId="44" fillId="0" borderId="1" xfId="0" applyNumberFormat="1" applyFont="1" applyBorder="1" applyAlignment="1">
      <alignment horizontal="center" vertical="top" wrapText="1"/>
    </xf>
    <xf numFmtId="171" fontId="44" fillId="0" borderId="0" xfId="0" applyNumberFormat="1" applyFont="1" applyAlignment="1">
      <alignment horizontal="center" vertical="top"/>
    </xf>
    <xf numFmtId="0" fontId="44" fillId="0" borderId="0" xfId="0" applyFont="1" applyAlignment="1">
      <alignment horizontal="center" vertical="top" wrapText="1"/>
    </xf>
    <xf numFmtId="4" fontId="44" fillId="0" borderId="0" xfId="0" applyNumberFormat="1" applyFont="1" applyAlignment="1">
      <alignment horizontal="center" vertical="top" wrapText="1"/>
    </xf>
    <xf numFmtId="0" fontId="9" fillId="0" borderId="11" xfId="0" applyFont="1" applyBorder="1">
      <alignment vertical="top" wrapText="1"/>
    </xf>
    <xf numFmtId="4" fontId="9" fillId="0" borderId="11" xfId="0" applyNumberFormat="1" applyFont="1" applyBorder="1">
      <alignment vertical="top" wrapText="1"/>
    </xf>
    <xf numFmtId="1" fontId="52" fillId="26" borderId="12" xfId="0" applyNumberFormat="1" applyFont="1" applyFill="1" applyBorder="1" applyAlignment="1" applyProtection="1">
      <alignment horizontal="right" vertical="top" wrapText="1"/>
      <protection hidden="1"/>
    </xf>
    <xf numFmtId="49" fontId="53" fillId="26" borderId="13" xfId="0" applyNumberFormat="1" applyFont="1" applyFill="1" applyBorder="1" applyAlignment="1" applyProtection="1">
      <alignment wrapText="1"/>
      <protection hidden="1"/>
    </xf>
    <xf numFmtId="49" fontId="53" fillId="26" borderId="13" xfId="0" applyNumberFormat="1" applyFont="1" applyFill="1" applyBorder="1" applyAlignment="1" applyProtection="1">
      <alignment horizontal="center"/>
      <protection hidden="1"/>
    </xf>
    <xf numFmtId="1" fontId="55" fillId="26" borderId="0" xfId="0" applyNumberFormat="1" applyFont="1" applyFill="1" applyAlignment="1" applyProtection="1">
      <alignment horizontal="right" vertical="top"/>
      <protection hidden="1"/>
    </xf>
    <xf numFmtId="49" fontId="56" fillId="26" borderId="0" xfId="0" applyNumberFormat="1" applyFont="1" applyFill="1" applyAlignment="1" applyProtection="1">
      <alignment horizontal="left" vertical="top"/>
      <protection hidden="1"/>
    </xf>
    <xf numFmtId="49" fontId="57" fillId="26" borderId="0" xfId="0" applyNumberFormat="1" applyFont="1" applyFill="1" applyAlignment="1" applyProtection="1">
      <alignment horizontal="center" vertical="center" wrapText="1"/>
      <protection hidden="1"/>
    </xf>
    <xf numFmtId="0" fontId="58" fillId="26" borderId="0" xfId="0" applyFont="1" applyFill="1" applyAlignment="1" applyProtection="1">
      <alignment horizontal="center" vertical="center" wrapText="1"/>
      <protection hidden="1"/>
    </xf>
    <xf numFmtId="1" fontId="54" fillId="26" borderId="0" xfId="0" applyNumberFormat="1" applyFont="1" applyFill="1" applyAlignment="1">
      <alignment horizontal="right" vertical="top" wrapText="1"/>
    </xf>
    <xf numFmtId="0" fontId="60" fillId="26" borderId="0" xfId="0" applyFont="1" applyFill="1">
      <alignment vertical="top" wrapText="1"/>
    </xf>
    <xf numFmtId="49" fontId="52" fillId="26" borderId="0" xfId="0" applyNumberFormat="1" applyFont="1" applyFill="1" applyAlignment="1">
      <alignment horizontal="right" vertical="top" wrapText="1"/>
    </xf>
    <xf numFmtId="0" fontId="52" fillId="26" borderId="0" xfId="0" applyFont="1" applyFill="1" applyAlignment="1">
      <alignment horizontal="center" vertical="top" wrapText="1"/>
    </xf>
    <xf numFmtId="4" fontId="61" fillId="26" borderId="0" xfId="110" applyNumberFormat="1" applyFont="1" applyFill="1" applyBorder="1" applyAlignment="1" applyProtection="1">
      <alignment horizontal="right" vertical="top"/>
      <protection locked="0"/>
    </xf>
    <xf numFmtId="0" fontId="52" fillId="26" borderId="0" xfId="0" applyFont="1" applyFill="1">
      <alignment vertical="top" wrapText="1"/>
    </xf>
    <xf numFmtId="0" fontId="62" fillId="26" borderId="0" xfId="0" applyFont="1" applyFill="1">
      <alignment vertical="top" wrapText="1"/>
    </xf>
    <xf numFmtId="1" fontId="54" fillId="26" borderId="0" xfId="0" applyNumberFormat="1" applyFont="1" applyFill="1" applyAlignment="1">
      <alignment horizontal="right" vertical="top"/>
    </xf>
    <xf numFmtId="0" fontId="63" fillId="26" borderId="0" xfId="0" applyFont="1" applyFill="1" applyAlignment="1">
      <alignment vertical="top"/>
    </xf>
    <xf numFmtId="49" fontId="53" fillId="26" borderId="0" xfId="0" applyNumberFormat="1" applyFont="1" applyFill="1" applyAlignment="1">
      <alignment horizontal="right" vertical="top"/>
    </xf>
    <xf numFmtId="0" fontId="53" fillId="26" borderId="0" xfId="0" applyFont="1" applyFill="1" applyAlignment="1">
      <alignment horizontal="center" vertical="top"/>
    </xf>
    <xf numFmtId="4" fontId="54" fillId="26" borderId="0" xfId="110" applyNumberFormat="1" applyFont="1" applyFill="1" applyBorder="1" applyAlignment="1" applyProtection="1">
      <alignment horizontal="right" vertical="top"/>
      <protection locked="0"/>
    </xf>
    <xf numFmtId="0" fontId="64" fillId="26" borderId="0" xfId="0" applyFont="1" applyFill="1">
      <alignment vertical="top" wrapText="1"/>
    </xf>
    <xf numFmtId="0" fontId="65" fillId="26" borderId="0" xfId="0" applyFont="1" applyFill="1" applyAlignment="1">
      <alignment vertical="top"/>
    </xf>
    <xf numFmtId="0" fontId="53" fillId="26" borderId="0" xfId="0" applyFont="1" applyFill="1" applyAlignment="1">
      <alignment vertical="top"/>
    </xf>
    <xf numFmtId="0" fontId="66" fillId="26" borderId="0" xfId="0" applyFont="1" applyFill="1">
      <alignment vertical="top" wrapText="1"/>
    </xf>
    <xf numFmtId="0" fontId="52" fillId="26" borderId="0" xfId="0" quotePrefix="1" applyFont="1" applyFill="1">
      <alignment vertical="top" wrapText="1"/>
    </xf>
    <xf numFmtId="1" fontId="61" fillId="26" borderId="0" xfId="0" applyNumberFormat="1" applyFont="1" applyFill="1" applyAlignment="1">
      <alignment horizontal="right" vertical="top" wrapText="1"/>
    </xf>
    <xf numFmtId="1" fontId="52" fillId="26" borderId="0" xfId="0" applyNumberFormat="1" applyFont="1" applyFill="1">
      <alignment vertical="top" wrapText="1"/>
    </xf>
    <xf numFmtId="49" fontId="64" fillId="26" borderId="0" xfId="0" applyNumberFormat="1" applyFont="1" applyFill="1" applyProtection="1">
      <alignment vertical="top" wrapText="1"/>
      <protection locked="0"/>
    </xf>
    <xf numFmtId="0" fontId="61" fillId="26" borderId="0" xfId="0" applyFont="1" applyFill="1" applyAlignment="1"/>
    <xf numFmtId="4" fontId="67" fillId="26" borderId="0" xfId="110" applyNumberFormat="1" applyFont="1" applyFill="1" applyBorder="1" applyAlignment="1" applyProtection="1">
      <alignment horizontal="right" vertical="top"/>
      <protection locked="0"/>
    </xf>
    <xf numFmtId="0" fontId="62" fillId="26" borderId="0" xfId="0" applyFont="1" applyFill="1" applyAlignment="1" applyProtection="1">
      <alignment horizontal="right" vertical="center" wrapText="1"/>
      <protection locked="0"/>
    </xf>
    <xf numFmtId="49" fontId="62" fillId="26" borderId="0" xfId="0" applyNumberFormat="1" applyFont="1" applyFill="1" applyAlignment="1" applyProtection="1">
      <alignment horizontal="fill" vertical="top" wrapText="1"/>
      <protection locked="0"/>
    </xf>
    <xf numFmtId="0" fontId="62" fillId="26" borderId="0" xfId="0" applyFont="1" applyFill="1" applyAlignment="1" applyProtection="1">
      <alignment horizontal="center" vertical="center" wrapText="1"/>
      <protection locked="0"/>
    </xf>
    <xf numFmtId="3" fontId="62" fillId="26" borderId="0" xfId="4" applyNumberFormat="1" applyFont="1" applyFill="1" applyBorder="1" applyAlignment="1" applyProtection="1">
      <alignment horizontal="center" vertical="center" wrapText="1"/>
      <protection locked="0"/>
    </xf>
    <xf numFmtId="0" fontId="69" fillId="26" borderId="0" xfId="0" applyFont="1" applyFill="1" applyAlignment="1" applyProtection="1">
      <alignment horizontal="fill" vertical="center" wrapText="1"/>
      <protection locked="0"/>
    </xf>
    <xf numFmtId="1" fontId="55" fillId="26" borderId="15" xfId="0" applyNumberFormat="1" applyFont="1" applyFill="1" applyBorder="1" applyAlignment="1" applyProtection="1">
      <alignment horizontal="right" vertical="top" wrapText="1"/>
      <protection locked="0"/>
    </xf>
    <xf numFmtId="1" fontId="61" fillId="26" borderId="16" xfId="0" applyNumberFormat="1" applyFont="1" applyFill="1" applyBorder="1" applyAlignment="1">
      <alignment horizontal="left" vertical="top" wrapText="1"/>
    </xf>
    <xf numFmtId="1" fontId="54" fillId="26" borderId="16" xfId="0" applyNumberFormat="1" applyFont="1" applyFill="1" applyBorder="1" applyAlignment="1">
      <alignment horizontal="left" vertical="top" wrapText="1"/>
    </xf>
    <xf numFmtId="3" fontId="55" fillId="26" borderId="16" xfId="4" applyNumberFormat="1" applyFont="1" applyFill="1" applyBorder="1" applyAlignment="1" applyProtection="1">
      <alignment horizontal="center" vertical="top" wrapText="1"/>
      <protection locked="0"/>
    </xf>
    <xf numFmtId="4" fontId="55" fillId="26" borderId="16" xfId="0" applyNumberFormat="1" applyFont="1" applyFill="1" applyBorder="1" applyAlignment="1" applyProtection="1">
      <alignment horizontal="right" vertical="top"/>
      <protection locked="0"/>
    </xf>
    <xf numFmtId="4" fontId="69" fillId="26" borderId="17" xfId="0" applyNumberFormat="1" applyFont="1" applyFill="1" applyBorder="1" applyAlignment="1" applyProtection="1">
      <alignment horizontal="right" vertical="top"/>
      <protection locked="0"/>
    </xf>
    <xf numFmtId="49" fontId="55" fillId="26" borderId="0" xfId="0" quotePrefix="1" applyNumberFormat="1" applyFont="1" applyFill="1" applyAlignment="1" applyProtection="1">
      <alignment horizontal="right" vertical="top"/>
      <protection locked="0"/>
    </xf>
    <xf numFmtId="49" fontId="57" fillId="26" borderId="0" xfId="0" applyNumberFormat="1" applyFont="1" applyFill="1" applyProtection="1">
      <alignment vertical="top" wrapText="1"/>
      <protection locked="0"/>
    </xf>
    <xf numFmtId="0" fontId="57" fillId="26" borderId="0" xfId="0" applyFont="1" applyFill="1" applyAlignment="1" applyProtection="1">
      <alignment horizontal="center" vertical="top" wrapText="1"/>
      <protection locked="0"/>
    </xf>
    <xf numFmtId="3" fontId="55" fillId="26" borderId="0" xfId="4" applyNumberFormat="1" applyFont="1" applyFill="1" applyBorder="1" applyAlignment="1" applyProtection="1">
      <alignment horizontal="center" vertical="top" wrapText="1"/>
      <protection locked="0"/>
    </xf>
    <xf numFmtId="4" fontId="55" fillId="26" borderId="0" xfId="0" applyNumberFormat="1" applyFont="1" applyFill="1" applyAlignment="1" applyProtection="1">
      <alignment horizontal="right" vertical="top"/>
      <protection locked="0"/>
    </xf>
    <xf numFmtId="0" fontId="70" fillId="26" borderId="0" xfId="0" applyFont="1" applyFill="1">
      <alignment vertical="top" wrapText="1"/>
    </xf>
    <xf numFmtId="1" fontId="73" fillId="26" borderId="0" xfId="0" applyNumberFormat="1" applyFont="1" applyFill="1" applyAlignment="1">
      <alignment horizontal="right" vertical="top" wrapText="1"/>
    </xf>
    <xf numFmtId="1" fontId="55" fillId="26" borderId="0" xfId="0" applyNumberFormat="1" applyFont="1" applyFill="1" applyAlignment="1" applyProtection="1">
      <alignment horizontal="right" vertical="top" wrapText="1"/>
      <protection locked="0"/>
    </xf>
    <xf numFmtId="49" fontId="60" fillId="26" borderId="0" xfId="0" applyNumberFormat="1" applyFont="1" applyFill="1" applyAlignment="1" applyProtection="1">
      <alignment horizontal="fill" vertical="center" wrapText="1"/>
      <protection locked="0"/>
    </xf>
    <xf numFmtId="0" fontId="60" fillId="26" borderId="0" xfId="0" applyFont="1" applyFill="1" applyAlignment="1" applyProtection="1">
      <alignment horizontal="center" vertical="center" wrapText="1"/>
      <protection locked="0"/>
    </xf>
    <xf numFmtId="0" fontId="74" fillId="26" borderId="0" xfId="0" applyFont="1" applyFill="1" applyAlignment="1" applyProtection="1">
      <alignment horizontal="fill" vertical="center" wrapText="1"/>
      <protection locked="0"/>
    </xf>
    <xf numFmtId="0" fontId="75" fillId="26" borderId="18" xfId="0" applyFont="1" applyFill="1" applyBorder="1">
      <alignment vertical="top" wrapText="1"/>
    </xf>
    <xf numFmtId="2" fontId="75" fillId="26" borderId="19" xfId="0" applyNumberFormat="1" applyFont="1" applyFill="1" applyBorder="1" applyAlignment="1" applyProtection="1">
      <alignment horizontal="center" vertical="top" wrapText="1"/>
      <protection locked="0"/>
    </xf>
    <xf numFmtId="2" fontId="76" fillId="26" borderId="19" xfId="0" applyNumberFormat="1" applyFont="1" applyFill="1" applyBorder="1" applyAlignment="1" applyProtection="1">
      <alignment horizontal="center" vertical="top" wrapText="1"/>
      <protection locked="0"/>
    </xf>
    <xf numFmtId="2" fontId="76" fillId="26" borderId="20" xfId="0" applyNumberFormat="1" applyFont="1" applyFill="1" applyBorder="1" applyAlignment="1" applyProtection="1">
      <alignment horizontal="right" vertical="top"/>
      <protection locked="0"/>
    </xf>
    <xf numFmtId="4" fontId="76" fillId="26" borderId="21" xfId="0" applyNumberFormat="1" applyFont="1" applyFill="1" applyBorder="1" applyAlignment="1" applyProtection="1">
      <alignment horizontal="right" vertical="top"/>
      <protection locked="0"/>
    </xf>
    <xf numFmtId="0" fontId="75" fillId="26" borderId="22" xfId="0" applyFont="1" applyFill="1" applyBorder="1">
      <alignment vertical="top" wrapText="1"/>
    </xf>
    <xf numFmtId="2" fontId="75" fillId="26" borderId="23" xfId="0" applyNumberFormat="1" applyFont="1" applyFill="1" applyBorder="1" applyAlignment="1" applyProtection="1">
      <alignment horizontal="center" vertical="top" wrapText="1"/>
      <protection locked="0"/>
    </xf>
    <xf numFmtId="2" fontId="76" fillId="26" borderId="23" xfId="0" applyNumberFormat="1" applyFont="1" applyFill="1" applyBorder="1" applyAlignment="1" applyProtection="1">
      <alignment horizontal="center" vertical="top" wrapText="1"/>
      <protection locked="0"/>
    </xf>
    <xf numFmtId="2" fontId="76" fillId="26" borderId="24" xfId="0" applyNumberFormat="1" applyFont="1" applyFill="1" applyBorder="1" applyAlignment="1" applyProtection="1">
      <alignment horizontal="right" vertical="top"/>
      <protection locked="0"/>
    </xf>
    <xf numFmtId="4" fontId="76" fillId="26" borderId="25" xfId="0" applyNumberFormat="1" applyFont="1" applyFill="1" applyBorder="1" applyAlignment="1" applyProtection="1">
      <alignment horizontal="right" vertical="top"/>
      <protection locked="0"/>
    </xf>
    <xf numFmtId="1" fontId="77" fillId="26" borderId="0" xfId="0" applyNumberFormat="1" applyFont="1" applyFill="1" applyAlignment="1" applyProtection="1">
      <alignment horizontal="right" vertical="top" wrapText="1"/>
      <protection locked="0"/>
    </xf>
    <xf numFmtId="49" fontId="78" fillId="26" borderId="27" xfId="0" applyNumberFormat="1" applyFont="1" applyFill="1" applyBorder="1" applyProtection="1">
      <alignment vertical="top" wrapText="1"/>
      <protection locked="0"/>
    </xf>
    <xf numFmtId="0" fontId="75" fillId="26" borderId="28" xfId="0" applyFont="1" applyFill="1" applyBorder="1" applyAlignment="1" applyProtection="1">
      <alignment horizontal="center" vertical="top" wrapText="1"/>
      <protection locked="0"/>
    </xf>
    <xf numFmtId="4" fontId="76" fillId="26" borderId="28" xfId="0" applyNumberFormat="1" applyFont="1" applyFill="1" applyBorder="1" applyAlignment="1" applyProtection="1">
      <alignment horizontal="center" vertical="top" wrapText="1"/>
      <protection locked="0"/>
    </xf>
    <xf numFmtId="4" fontId="76" fillId="26" borderId="29" xfId="0" applyNumberFormat="1" applyFont="1" applyFill="1" applyBorder="1" applyAlignment="1" applyProtection="1">
      <alignment horizontal="right" vertical="top"/>
      <protection locked="0"/>
    </xf>
    <xf numFmtId="4" fontId="76" fillId="26" borderId="30" xfId="0" applyNumberFormat="1" applyFont="1" applyFill="1" applyBorder="1" applyAlignment="1" applyProtection="1">
      <alignment horizontal="right" vertical="top"/>
      <protection locked="0"/>
    </xf>
    <xf numFmtId="0" fontId="79" fillId="0" borderId="0" xfId="0" applyFont="1" applyAlignment="1">
      <alignment horizontal="center" vertical="center"/>
    </xf>
    <xf numFmtId="0" fontId="80" fillId="0" borderId="0" xfId="0" applyFont="1" applyAlignment="1"/>
    <xf numFmtId="3" fontId="80" fillId="0" borderId="0" xfId="0" applyNumberFormat="1" applyFont="1" applyAlignment="1"/>
    <xf numFmtId="4" fontId="80" fillId="0" borderId="0" xfId="0" applyNumberFormat="1" applyFont="1" applyAlignment="1"/>
    <xf numFmtId="0" fontId="81" fillId="0" borderId="0" xfId="0" applyFont="1" applyAlignment="1"/>
    <xf numFmtId="0" fontId="80" fillId="0" borderId="0" xfId="0" applyFont="1" applyAlignment="1">
      <alignment horizontal="center" vertical="center"/>
    </xf>
    <xf numFmtId="0" fontId="2" fillId="0" borderId="0" xfId="0" applyFont="1" applyAlignment="1"/>
    <xf numFmtId="3" fontId="82" fillId="0" borderId="0" xfId="0" applyNumberFormat="1" applyFont="1" applyAlignment="1"/>
    <xf numFmtId="0" fontId="83" fillId="27" borderId="31" xfId="0" applyFont="1" applyFill="1" applyBorder="1" applyAlignment="1" applyProtection="1">
      <alignment horizontal="center" vertical="top"/>
      <protection locked="0"/>
    </xf>
    <xf numFmtId="49" fontId="84" fillId="27" borderId="31" xfId="0" applyNumberFormat="1" applyFont="1" applyFill="1" applyBorder="1" applyAlignment="1" applyProtection="1">
      <protection locked="0"/>
    </xf>
    <xf numFmtId="3" fontId="84" fillId="27" borderId="31" xfId="0" applyNumberFormat="1" applyFont="1" applyFill="1" applyBorder="1" applyAlignment="1" applyProtection="1">
      <alignment horizontal="left"/>
      <protection locked="0"/>
    </xf>
    <xf numFmtId="2" fontId="84" fillId="27" borderId="31" xfId="0" applyNumberFormat="1" applyFont="1" applyFill="1" applyBorder="1" applyAlignment="1" applyProtection="1">
      <alignment horizontal="left"/>
      <protection locked="0"/>
    </xf>
    <xf numFmtId="2" fontId="84" fillId="27" borderId="31" xfId="0" applyNumberFormat="1" applyFont="1" applyFill="1" applyBorder="1" applyAlignment="1" applyProtection="1">
      <alignment horizontal="right"/>
      <protection locked="0"/>
    </xf>
    <xf numFmtId="0" fontId="83" fillId="0" borderId="0" xfId="0" applyFont="1" applyAlignment="1">
      <alignment horizontal="center" vertical="top"/>
    </xf>
    <xf numFmtId="0" fontId="81" fillId="0" borderId="0" xfId="0" applyFont="1" applyAlignment="1">
      <alignment horizontal="justify" vertical="justify"/>
    </xf>
    <xf numFmtId="3" fontId="83" fillId="0" borderId="0" xfId="0" applyNumberFormat="1" applyFont="1" applyAlignment="1"/>
    <xf numFmtId="0" fontId="80" fillId="0" borderId="0" xfId="0" applyFont="1" applyAlignment="1">
      <alignment horizontal="center" vertical="top"/>
    </xf>
    <xf numFmtId="0" fontId="83" fillId="0" borderId="0" xfId="0" applyFont="1" applyAlignment="1">
      <alignment horizontal="left" vertical="justify" wrapText="1"/>
    </xf>
    <xf numFmtId="1" fontId="82" fillId="0" borderId="0" xfId="0" applyNumberFormat="1" applyFont="1" applyAlignment="1"/>
    <xf numFmtId="0" fontId="83" fillId="0" borderId="0" xfId="0" applyFont="1" applyAlignment="1"/>
    <xf numFmtId="1" fontId="80" fillId="0" borderId="0" xfId="0" applyNumberFormat="1" applyFont="1" applyAlignment="1"/>
    <xf numFmtId="1" fontId="83" fillId="0" borderId="0" xfId="0" applyNumberFormat="1" applyFont="1" applyAlignment="1">
      <alignment horizontal="right"/>
    </xf>
    <xf numFmtId="0" fontId="83" fillId="0" borderId="0" xfId="0" applyFont="1" applyAlignment="1">
      <alignment horizontal="left" vertical="justify"/>
    </xf>
    <xf numFmtId="0" fontId="80" fillId="0" borderId="0" xfId="0" applyFont="1" applyAlignment="1">
      <alignment wrapText="1"/>
    </xf>
    <xf numFmtId="0" fontId="80" fillId="0" borderId="0" xfId="0" applyFont="1" applyAlignment="1">
      <alignment horizontal="justify"/>
    </xf>
    <xf numFmtId="0" fontId="83" fillId="0" borderId="0" xfId="0" applyFont="1" applyAlignment="1">
      <alignment horizontal="justify" vertical="justify"/>
    </xf>
    <xf numFmtId="3" fontId="83" fillId="0" borderId="0" xfId="0" applyNumberFormat="1" applyFont="1" applyAlignment="1">
      <alignment horizontal="right"/>
    </xf>
    <xf numFmtId="3" fontId="2" fillId="0" borderId="0" xfId="0" applyNumberFormat="1" applyFont="1" applyAlignment="1">
      <alignment horizontal="right"/>
    </xf>
    <xf numFmtId="0" fontId="2" fillId="0" borderId="0" xfId="0" applyFont="1" applyAlignment="1">
      <alignment horizontal="center" vertical="center"/>
    </xf>
    <xf numFmtId="3" fontId="2" fillId="0" borderId="0" xfId="0" applyNumberFormat="1" applyFont="1" applyAlignment="1"/>
    <xf numFmtId="2" fontId="83" fillId="0" borderId="0" xfId="0" applyNumberFormat="1" applyFont="1" applyAlignment="1"/>
    <xf numFmtId="9" fontId="83" fillId="0" borderId="0" xfId="0" applyNumberFormat="1" applyFont="1" applyAlignment="1">
      <alignment horizontal="left"/>
    </xf>
    <xf numFmtId="49" fontId="83" fillId="0" borderId="32" xfId="0" applyNumberFormat="1" applyFont="1" applyBorder="1" applyAlignment="1" applyProtection="1">
      <alignment horizontal="center" vertical="top"/>
      <protection locked="0"/>
    </xf>
    <xf numFmtId="49" fontId="83" fillId="0" borderId="32" xfId="0" applyNumberFormat="1" applyFont="1" applyBorder="1" applyAlignment="1" applyProtection="1">
      <protection locked="0"/>
    </xf>
    <xf numFmtId="3" fontId="83" fillId="0" borderId="32" xfId="0" applyNumberFormat="1" applyFont="1" applyBorder="1" applyAlignment="1" applyProtection="1">
      <protection locked="0"/>
    </xf>
    <xf numFmtId="4" fontId="83" fillId="0" borderId="32" xfId="0" applyNumberFormat="1" applyFont="1" applyBorder="1" applyAlignment="1" applyProtection="1">
      <protection locked="0"/>
    </xf>
    <xf numFmtId="4" fontId="86" fillId="0" borderId="32" xfId="0" applyNumberFormat="1" applyFont="1" applyBorder="1" applyAlignment="1" applyProtection="1">
      <protection locked="0"/>
    </xf>
    <xf numFmtId="0" fontId="87" fillId="0" borderId="0" xfId="0" applyFont="1" applyAlignment="1" applyProtection="1">
      <alignment horizontal="center" vertical="top"/>
      <protection locked="0"/>
    </xf>
    <xf numFmtId="49" fontId="87" fillId="0" borderId="0" xfId="0" applyNumberFormat="1" applyFont="1" applyAlignment="1" applyProtection="1">
      <protection locked="0"/>
    </xf>
    <xf numFmtId="1" fontId="83" fillId="0" borderId="0" xfId="0" applyNumberFormat="1" applyFont="1" applyAlignment="1" applyProtection="1">
      <protection locked="0"/>
    </xf>
    <xf numFmtId="4" fontId="83" fillId="0" borderId="0" xfId="0" applyNumberFormat="1" applyFont="1" applyAlignment="1" applyProtection="1">
      <protection locked="0"/>
    </xf>
    <xf numFmtId="0" fontId="83" fillId="28" borderId="0" xfId="0" applyFont="1" applyFill="1" applyAlignment="1">
      <alignment horizontal="center" vertical="top"/>
    </xf>
    <xf numFmtId="0" fontId="84" fillId="28" borderId="0" xfId="0" applyFont="1" applyFill="1" applyAlignment="1"/>
    <xf numFmtId="1" fontId="84" fillId="28" borderId="0" xfId="0" applyNumberFormat="1" applyFont="1" applyFill="1" applyAlignment="1">
      <alignment horizontal="left"/>
    </xf>
    <xf numFmtId="4" fontId="80" fillId="28" borderId="0" xfId="0" applyNumberFormat="1" applyFont="1" applyFill="1" applyAlignment="1"/>
    <xf numFmtId="0" fontId="2" fillId="0" borderId="0" xfId="0" applyFont="1" applyAlignment="1">
      <alignment horizontal="center" vertical="top"/>
    </xf>
    <xf numFmtId="1" fontId="83" fillId="0" borderId="0" xfId="0" applyNumberFormat="1" applyFont="1" applyAlignment="1">
      <alignment horizontal="center"/>
    </xf>
    <xf numFmtId="0" fontId="82" fillId="0" borderId="0" xfId="0" applyFont="1" applyAlignment="1"/>
    <xf numFmtId="0" fontId="80" fillId="0" borderId="0" xfId="0" applyFont="1" applyAlignment="1">
      <alignment horizontal="justify" vertical="justify"/>
    </xf>
    <xf numFmtId="1" fontId="83" fillId="0" borderId="0" xfId="0" applyNumberFormat="1" applyFont="1" applyAlignment="1"/>
    <xf numFmtId="1" fontId="88" fillId="0" borderId="0" xfId="0" applyNumberFormat="1" applyFont="1" applyAlignment="1"/>
    <xf numFmtId="0" fontId="80" fillId="0" borderId="0" xfId="0" applyFont="1" applyAlignment="1">
      <alignment vertical="justify"/>
    </xf>
    <xf numFmtId="1" fontId="80" fillId="0" borderId="0" xfId="0" applyNumberFormat="1" applyFont="1" applyAlignment="1">
      <alignment horizontal="right"/>
    </xf>
    <xf numFmtId="2" fontId="80" fillId="0" borderId="0" xfId="0" applyNumberFormat="1" applyFont="1" applyAlignment="1">
      <alignment horizontal="right"/>
    </xf>
    <xf numFmtId="0" fontId="80" fillId="0" borderId="0" xfId="0" applyFont="1" applyAlignment="1">
      <alignment horizontal="center"/>
    </xf>
    <xf numFmtId="49" fontId="83" fillId="0" borderId="0" xfId="0" applyNumberFormat="1" applyFont="1" applyAlignment="1" applyProtection="1">
      <alignment horizontal="center" vertical="top"/>
      <protection locked="0"/>
    </xf>
    <xf numFmtId="0" fontId="83" fillId="0" borderId="0" xfId="0" applyFont="1" applyAlignment="1" applyProtection="1">
      <alignment horizontal="justify" vertical="top" wrapText="1"/>
      <protection locked="0"/>
    </xf>
    <xf numFmtId="49" fontId="83" fillId="0" borderId="0" xfId="0" applyNumberFormat="1" applyFont="1" applyAlignment="1" applyProtection="1">
      <alignment horizontal="justify" vertical="top" wrapText="1"/>
      <protection locked="0"/>
    </xf>
    <xf numFmtId="1" fontId="88" fillId="0" borderId="0" xfId="0" applyNumberFormat="1" applyFont="1" applyAlignment="1" applyProtection="1">
      <protection locked="0"/>
    </xf>
    <xf numFmtId="49" fontId="83" fillId="0" borderId="0" xfId="0" applyNumberFormat="1" applyFont="1" applyAlignment="1" applyProtection="1">
      <protection locked="0"/>
    </xf>
    <xf numFmtId="1" fontId="83" fillId="0" borderId="0" xfId="0" applyNumberFormat="1" applyFont="1" applyAlignment="1" applyProtection="1">
      <alignment horizontal="right"/>
      <protection locked="0"/>
    </xf>
    <xf numFmtId="49" fontId="80" fillId="0" borderId="0" xfId="0" applyNumberFormat="1" applyFont="1" applyAlignment="1" applyProtection="1">
      <alignment horizontal="center" vertical="top"/>
      <protection locked="0"/>
    </xf>
    <xf numFmtId="49" fontId="80" fillId="0" borderId="0" xfId="0" applyNumberFormat="1" applyFont="1" applyAlignment="1" applyProtection="1">
      <alignment horizontal="justify" vertical="top" wrapText="1"/>
      <protection locked="0"/>
    </xf>
    <xf numFmtId="1" fontId="80" fillId="0" borderId="0" xfId="0" applyNumberFormat="1" applyFont="1" applyAlignment="1" applyProtection="1">
      <protection locked="0"/>
    </xf>
    <xf numFmtId="4" fontId="80" fillId="0" borderId="0" xfId="0" applyNumberFormat="1" applyFont="1" applyAlignment="1" applyProtection="1">
      <protection locked="0"/>
    </xf>
    <xf numFmtId="0" fontId="83" fillId="0" borderId="0" xfId="0" applyFont="1" applyAlignment="1" applyProtection="1">
      <alignment horizontal="center" vertical="top"/>
      <protection locked="0"/>
    </xf>
    <xf numFmtId="49" fontId="82" fillId="0" borderId="0" xfId="0" applyNumberFormat="1" applyFont="1" applyAlignment="1" applyProtection="1">
      <protection locked="0"/>
    </xf>
    <xf numFmtId="1" fontId="83" fillId="0" borderId="0" xfId="0" applyNumberFormat="1" applyFont="1" applyAlignment="1" applyProtection="1">
      <alignment horizontal="left"/>
      <protection locked="0"/>
    </xf>
    <xf numFmtId="49" fontId="89" fillId="0" borderId="0" xfId="0" applyNumberFormat="1" applyFont="1" applyAlignment="1" applyProtection="1">
      <alignment horizontal="justify" vertical="top" wrapText="1"/>
      <protection locked="0"/>
    </xf>
    <xf numFmtId="2" fontId="89" fillId="0" borderId="0" xfId="0" applyNumberFormat="1" applyFont="1" applyAlignment="1" applyProtection="1">
      <protection locked="0"/>
    </xf>
    <xf numFmtId="1" fontId="89" fillId="0" borderId="0" xfId="0" applyNumberFormat="1" applyFont="1" applyAlignment="1" applyProtection="1">
      <protection locked="0"/>
    </xf>
    <xf numFmtId="4" fontId="90" fillId="0" borderId="0" xfId="0" applyNumberFormat="1" applyFont="1" applyAlignment="1" applyProtection="1">
      <protection locked="0"/>
    </xf>
    <xf numFmtId="4" fontId="89" fillId="0" borderId="0" xfId="0" applyNumberFormat="1" applyFont="1" applyAlignment="1" applyProtection="1">
      <protection locked="0"/>
    </xf>
    <xf numFmtId="0" fontId="83" fillId="0" borderId="0" xfId="0" applyFont="1" applyAlignment="1" applyProtection="1">
      <alignment horizontal="center"/>
      <protection locked="0"/>
    </xf>
    <xf numFmtId="49" fontId="2" fillId="0" borderId="0" xfId="0" applyNumberFormat="1" applyFont="1" applyAlignment="1" applyProtection="1">
      <protection locked="0"/>
    </xf>
    <xf numFmtId="1" fontId="82" fillId="0" borderId="0" xfId="0" applyNumberFormat="1" applyFont="1" applyAlignment="1" applyProtection="1">
      <protection locked="0"/>
    </xf>
    <xf numFmtId="1" fontId="83" fillId="0" borderId="32" xfId="0" applyNumberFormat="1" applyFont="1" applyBorder="1" applyAlignment="1" applyProtection="1">
      <protection locked="0"/>
    </xf>
    <xf numFmtId="0" fontId="9" fillId="29" borderId="0" xfId="0" applyFont="1" applyFill="1" applyAlignment="1">
      <alignment horizontal="center" vertical="top" wrapText="1"/>
    </xf>
    <xf numFmtId="0" fontId="0" fillId="0" borderId="1" xfId="1" applyFont="1" applyBorder="1" applyAlignment="1">
      <alignment vertical="top" wrapText="1"/>
    </xf>
    <xf numFmtId="4" fontId="6" fillId="0" borderId="0" xfId="0" applyNumberFormat="1" applyFont="1" applyProtection="1">
      <alignment vertical="top" wrapText="1"/>
      <protection locked="0"/>
    </xf>
    <xf numFmtId="4" fontId="0" fillId="0" borderId="1" xfId="0" applyNumberFormat="1" applyBorder="1" applyProtection="1">
      <alignment vertical="top" wrapText="1"/>
      <protection locked="0"/>
    </xf>
    <xf numFmtId="4" fontId="9" fillId="0" borderId="0" xfId="0" applyNumberFormat="1" applyFont="1" applyAlignment="1" applyProtection="1">
      <alignment horizontal="right" vertical="top" wrapText="1"/>
      <protection locked="0"/>
    </xf>
    <xf numFmtId="0" fontId="35" fillId="0" borderId="0" xfId="0" applyFont="1" applyProtection="1">
      <alignment vertical="top" wrapText="1"/>
      <protection locked="0"/>
    </xf>
    <xf numFmtId="0" fontId="35" fillId="0" borderId="0" xfId="1" applyFont="1" applyAlignment="1" applyProtection="1">
      <alignment vertical="top" wrapText="1"/>
      <protection locked="0"/>
    </xf>
    <xf numFmtId="4" fontId="9" fillId="0" borderId="0" xfId="0" applyNumberFormat="1" applyFont="1" applyProtection="1">
      <alignment vertical="top" wrapText="1"/>
      <protection locked="0"/>
    </xf>
    <xf numFmtId="4" fontId="0" fillId="0" borderId="0" xfId="1" applyNumberFormat="1" applyFont="1" applyAlignment="1" applyProtection="1">
      <alignment vertical="top" wrapText="1"/>
      <protection locked="0"/>
    </xf>
    <xf numFmtId="4" fontId="44" fillId="0" borderId="0" xfId="1" applyNumberFormat="1" applyFont="1" applyAlignment="1" applyProtection="1">
      <alignment vertical="top" wrapText="1"/>
      <protection locked="0"/>
    </xf>
    <xf numFmtId="4" fontId="44" fillId="0" borderId="1" xfId="0" applyNumberFormat="1" applyFont="1" applyBorder="1" applyAlignment="1" applyProtection="1">
      <alignment horizontal="center" vertical="top" wrapText="1"/>
      <protection locked="0"/>
    </xf>
    <xf numFmtId="4" fontId="44" fillId="0" borderId="1" xfId="0" applyNumberFormat="1" applyFont="1" applyBorder="1" applyProtection="1">
      <alignment vertical="top" wrapText="1"/>
      <protection locked="0"/>
    </xf>
    <xf numFmtId="4" fontId="48" fillId="0" borderId="0" xfId="0" applyNumberFormat="1" applyFont="1" applyAlignment="1" applyProtection="1">
      <alignment horizontal="center" vertical="top" wrapText="1"/>
      <protection locked="0"/>
    </xf>
    <xf numFmtId="4" fontId="48" fillId="0" borderId="0" xfId="0" applyNumberFormat="1" applyFont="1" applyProtection="1">
      <alignment vertical="top" wrapText="1"/>
      <protection locked="0"/>
    </xf>
    <xf numFmtId="0" fontId="0" fillId="0" borderId="0" xfId="11" applyFont="1" applyAlignment="1" applyProtection="1">
      <alignment horizontal="left" vertical="top"/>
      <protection locked="0"/>
    </xf>
    <xf numFmtId="174" fontId="55" fillId="26" borderId="0" xfId="0" applyNumberFormat="1" applyFont="1" applyFill="1" applyAlignment="1" applyProtection="1">
      <alignment vertical="center" wrapText="1"/>
      <protection locked="0"/>
    </xf>
    <xf numFmtId="174" fontId="59" fillId="26" borderId="0" xfId="0" applyNumberFormat="1" applyFont="1" applyFill="1" applyAlignment="1" applyProtection="1">
      <alignment vertical="center" wrapText="1"/>
      <protection locked="0"/>
    </xf>
    <xf numFmtId="0" fontId="66" fillId="26" borderId="0" xfId="0" applyFont="1" applyFill="1" applyProtection="1">
      <alignment vertical="top" wrapText="1"/>
      <protection locked="0"/>
    </xf>
    <xf numFmtId="0" fontId="61" fillId="26" borderId="0" xfId="0" applyFont="1" applyFill="1" applyAlignment="1" applyProtection="1">
      <protection locked="0"/>
    </xf>
    <xf numFmtId="4" fontId="68" fillId="26" borderId="0" xfId="76" applyNumberFormat="1" applyFont="1" applyFill="1" applyAlignment="1" applyProtection="1">
      <alignment horizontal="right"/>
      <protection locked="0"/>
    </xf>
    <xf numFmtId="0" fontId="72" fillId="26" borderId="0" xfId="0" applyFont="1" applyFill="1" applyAlignment="1" applyProtection="1">
      <protection locked="0"/>
    </xf>
    <xf numFmtId="0" fontId="52" fillId="26" borderId="0" xfId="0" applyFont="1" applyFill="1" applyProtection="1">
      <alignment vertical="top" wrapText="1"/>
      <protection locked="0"/>
    </xf>
    <xf numFmtId="174" fontId="54" fillId="26" borderId="13" xfId="0" applyNumberFormat="1" applyFont="1" applyFill="1" applyBorder="1" applyAlignment="1" applyProtection="1">
      <alignment horizontal="right" wrapText="1"/>
      <protection locked="0"/>
    </xf>
    <xf numFmtId="174" fontId="54" fillId="26" borderId="14" xfId="0" applyNumberFormat="1" applyFont="1" applyFill="1" applyBorder="1" applyAlignment="1" applyProtection="1">
      <alignment horizontal="right" wrapText="1"/>
      <protection locked="0"/>
    </xf>
    <xf numFmtId="0" fontId="6" fillId="0" borderId="0" xfId="1" applyAlignment="1">
      <alignment horizontal="left" vertical="center"/>
    </xf>
    <xf numFmtId="0" fontId="6" fillId="0" borderId="0" xfId="1" applyAlignment="1">
      <alignment horizontal="left" vertical="center" wrapText="1"/>
    </xf>
    <xf numFmtId="0" fontId="0" fillId="0" borderId="0" xfId="0" applyAlignment="1">
      <alignment horizontal="left" vertical="top" wrapText="1"/>
    </xf>
    <xf numFmtId="0" fontId="39" fillId="0" borderId="0" xfId="1" applyFont="1" applyAlignment="1">
      <alignment horizontal="left" vertical="center" wrapText="1"/>
    </xf>
    <xf numFmtId="0" fontId="6" fillId="0" borderId="0" xfId="0" applyFont="1" applyAlignment="1">
      <alignment horizontal="left" vertical="top" wrapText="1"/>
    </xf>
    <xf numFmtId="0" fontId="33" fillId="0" borderId="0" xfId="1" applyFont="1" applyAlignment="1">
      <alignment horizontal="left" vertical="center"/>
    </xf>
    <xf numFmtId="0" fontId="33" fillId="0" borderId="0" xfId="0" applyFont="1" applyAlignment="1">
      <alignment horizontal="left" vertical="center" wrapText="1"/>
    </xf>
    <xf numFmtId="0" fontId="0" fillId="0" borderId="0" xfId="11" applyFont="1" applyAlignment="1" applyProtection="1">
      <alignment horizontal="left" vertical="top"/>
      <protection locked="0"/>
    </xf>
    <xf numFmtId="0" fontId="34" fillId="0" borderId="0" xfId="0" applyFont="1" applyAlignment="1">
      <alignment horizontal="left" vertical="top" wrapText="1"/>
    </xf>
    <xf numFmtId="170" fontId="0" fillId="0" borderId="0" xfId="0" applyNumberFormat="1" applyAlignment="1">
      <alignment horizontal="left" vertical="top"/>
    </xf>
    <xf numFmtId="4" fontId="0" fillId="0" borderId="0" xfId="0" applyNumberFormat="1" applyAlignment="1">
      <alignment horizontal="left" vertical="top" wrapText="1"/>
    </xf>
    <xf numFmtId="4" fontId="0" fillId="0" borderId="0" xfId="0" applyNumberFormat="1" applyAlignment="1" applyProtection="1">
      <alignment horizontal="left" vertical="top" wrapText="1"/>
      <protection locked="0"/>
    </xf>
    <xf numFmtId="0" fontId="75" fillId="26" borderId="22" xfId="0" applyFont="1" applyFill="1" applyBorder="1" applyAlignment="1">
      <alignment horizontal="left" vertical="center" wrapText="1"/>
    </xf>
    <xf numFmtId="0" fontId="75" fillId="26" borderId="23" xfId="0" applyFont="1" applyFill="1" applyBorder="1" applyAlignment="1">
      <alignment horizontal="left" vertical="center" wrapText="1"/>
    </xf>
    <xf numFmtId="0" fontId="75" fillId="26" borderId="26" xfId="0" applyFont="1" applyFill="1" applyBorder="1" applyAlignment="1">
      <alignment horizontal="left" vertical="center" wrapText="1"/>
    </xf>
    <xf numFmtId="49" fontId="75" fillId="26" borderId="22" xfId="0" applyNumberFormat="1" applyFont="1" applyFill="1" applyBorder="1" applyAlignment="1">
      <alignment horizontal="left" vertical="center" wrapText="1"/>
    </xf>
    <xf numFmtId="2" fontId="80" fillId="0" borderId="0" xfId="0" applyNumberFormat="1" applyFont="1" applyAlignment="1" applyProtection="1">
      <protection locked="0"/>
    </xf>
    <xf numFmtId="0" fontId="80" fillId="0" borderId="0" xfId="0" applyFont="1" applyAlignment="1" applyProtection="1">
      <protection locked="0"/>
    </xf>
    <xf numFmtId="4" fontId="2" fillId="0" borderId="0" xfId="0" applyNumberFormat="1" applyFont="1" applyAlignment="1" applyProtection="1">
      <protection locked="0"/>
    </xf>
  </cellXfs>
  <cellStyles count="111">
    <cellStyle name="20 % – Poudarek1 2" xfId="13" xr:uid="{00000000-0005-0000-0000-000000000000}"/>
    <cellStyle name="20 % – Poudarek2 2" xfId="14" xr:uid="{00000000-0005-0000-0000-000001000000}"/>
    <cellStyle name="20 % – Poudarek3 2" xfId="15" xr:uid="{00000000-0005-0000-0000-000002000000}"/>
    <cellStyle name="20 % – Poudarek4 2" xfId="16" xr:uid="{00000000-0005-0000-0000-000003000000}"/>
    <cellStyle name="20 % – Poudarek5 2" xfId="17" xr:uid="{00000000-0005-0000-0000-000004000000}"/>
    <cellStyle name="20 % – Poudarek6 2" xfId="18" xr:uid="{00000000-0005-0000-0000-000005000000}"/>
    <cellStyle name="20% - Accent1" xfId="19" xr:uid="{00000000-0005-0000-0000-000006000000}"/>
    <cellStyle name="20% - Accent2" xfId="20" xr:uid="{00000000-0005-0000-0000-000007000000}"/>
    <cellStyle name="20% - Accent3" xfId="21" xr:uid="{00000000-0005-0000-0000-000008000000}"/>
    <cellStyle name="20% - Accent4" xfId="22" xr:uid="{00000000-0005-0000-0000-000009000000}"/>
    <cellStyle name="20% - Accent5" xfId="23" xr:uid="{00000000-0005-0000-0000-00000A000000}"/>
    <cellStyle name="20% - Accent6" xfId="24" xr:uid="{00000000-0005-0000-0000-00000B000000}"/>
    <cellStyle name="40 % – Poudarek1 2" xfId="25" xr:uid="{00000000-0005-0000-0000-00000C000000}"/>
    <cellStyle name="40 % – Poudarek2 2" xfId="26" xr:uid="{00000000-0005-0000-0000-00000D000000}"/>
    <cellStyle name="40 % – Poudarek3 2" xfId="27" xr:uid="{00000000-0005-0000-0000-00000E000000}"/>
    <cellStyle name="40 % – Poudarek4 2" xfId="28" xr:uid="{00000000-0005-0000-0000-00000F000000}"/>
    <cellStyle name="40 % – Poudarek5 2" xfId="29" xr:uid="{00000000-0005-0000-0000-000010000000}"/>
    <cellStyle name="40 % – Poudarek6 2" xfId="30" xr:uid="{00000000-0005-0000-0000-000011000000}"/>
    <cellStyle name="40% - Accent1" xfId="31" xr:uid="{00000000-0005-0000-0000-000012000000}"/>
    <cellStyle name="40% - Accent2" xfId="32" xr:uid="{00000000-0005-0000-0000-000013000000}"/>
    <cellStyle name="40% - Accent3" xfId="33" xr:uid="{00000000-0005-0000-0000-000014000000}"/>
    <cellStyle name="40% - Accent4" xfId="34" xr:uid="{00000000-0005-0000-0000-000015000000}"/>
    <cellStyle name="40% - Accent5" xfId="35" xr:uid="{00000000-0005-0000-0000-000016000000}"/>
    <cellStyle name="40% - Accent6" xfId="36" xr:uid="{00000000-0005-0000-0000-000017000000}"/>
    <cellStyle name="60 % – Poudarek1 2" xfId="37" xr:uid="{00000000-0005-0000-0000-000018000000}"/>
    <cellStyle name="60 % – Poudarek2 2" xfId="38" xr:uid="{00000000-0005-0000-0000-000019000000}"/>
    <cellStyle name="60 % – Poudarek3 2" xfId="39" xr:uid="{00000000-0005-0000-0000-00001A000000}"/>
    <cellStyle name="60 % – Poudarek4 2" xfId="40" xr:uid="{00000000-0005-0000-0000-00001B000000}"/>
    <cellStyle name="60 % – Poudarek5 2" xfId="41" xr:uid="{00000000-0005-0000-0000-00001C000000}"/>
    <cellStyle name="60 % – Poudarek6 2" xfId="42" xr:uid="{00000000-0005-0000-0000-00001D000000}"/>
    <cellStyle name="60% - Accent1" xfId="43" xr:uid="{00000000-0005-0000-0000-00001E000000}"/>
    <cellStyle name="60% - Accent2" xfId="44" xr:uid="{00000000-0005-0000-0000-00001F000000}"/>
    <cellStyle name="60% - Accent3" xfId="45" xr:uid="{00000000-0005-0000-0000-000020000000}"/>
    <cellStyle name="60% - Accent4" xfId="46" xr:uid="{00000000-0005-0000-0000-000021000000}"/>
    <cellStyle name="60% - Accent5" xfId="47" xr:uid="{00000000-0005-0000-0000-000022000000}"/>
    <cellStyle name="60% - Accent6" xfId="48" xr:uid="{00000000-0005-0000-0000-000023000000}"/>
    <cellStyle name="Accent1" xfId="49" xr:uid="{00000000-0005-0000-0000-000024000000}"/>
    <cellStyle name="Accent2" xfId="50" xr:uid="{00000000-0005-0000-0000-000025000000}"/>
    <cellStyle name="Accent3" xfId="51" xr:uid="{00000000-0005-0000-0000-000026000000}"/>
    <cellStyle name="Accent4" xfId="52" xr:uid="{00000000-0005-0000-0000-000027000000}"/>
    <cellStyle name="Accent5" xfId="53" xr:uid="{00000000-0005-0000-0000-000028000000}"/>
    <cellStyle name="Accent6" xfId="54" xr:uid="{00000000-0005-0000-0000-000029000000}"/>
    <cellStyle name="Bad" xfId="55" xr:uid="{00000000-0005-0000-0000-00002A000000}"/>
    <cellStyle name="Calculation" xfId="56" xr:uid="{00000000-0005-0000-0000-00002B000000}"/>
    <cellStyle name="Check Cell" xfId="57" xr:uid="{00000000-0005-0000-0000-00002C000000}"/>
    <cellStyle name="Comma 2" xfId="108" xr:uid="{00000000-0005-0000-0000-00002E000000}"/>
    <cellStyle name="Currency 2" xfId="109" xr:uid="{00000000-0005-0000-0000-00002F000000}"/>
    <cellStyle name="Dobro 2" xfId="58" xr:uid="{00000000-0005-0000-0000-000030000000}"/>
    <cellStyle name="Explanatory Text" xfId="59" xr:uid="{00000000-0005-0000-0000-000031000000}"/>
    <cellStyle name="Good" xfId="60" xr:uid="{00000000-0005-0000-0000-000032000000}"/>
    <cellStyle name="Heading 1" xfId="61" xr:uid="{00000000-0005-0000-0000-000033000000}"/>
    <cellStyle name="Heading 2" xfId="62" xr:uid="{00000000-0005-0000-0000-000034000000}"/>
    <cellStyle name="Heading 3" xfId="63" xr:uid="{00000000-0005-0000-0000-000035000000}"/>
    <cellStyle name="Heading 4" xfId="64" xr:uid="{00000000-0005-0000-0000-000036000000}"/>
    <cellStyle name="Input" xfId="65" xr:uid="{00000000-0005-0000-0000-000037000000}"/>
    <cellStyle name="Izhod 2" xfId="66" xr:uid="{00000000-0005-0000-0000-000038000000}"/>
    <cellStyle name="Linked Cell" xfId="67" xr:uid="{00000000-0005-0000-0000-000039000000}"/>
    <cellStyle name="Naslov 1 2" xfId="69" xr:uid="{00000000-0005-0000-0000-00003A000000}"/>
    <cellStyle name="Naslov 2 2" xfId="70" xr:uid="{00000000-0005-0000-0000-00003B000000}"/>
    <cellStyle name="Naslov 3 2" xfId="71" xr:uid="{00000000-0005-0000-0000-00003C000000}"/>
    <cellStyle name="Naslov 4 2" xfId="72" xr:uid="{00000000-0005-0000-0000-00003D000000}"/>
    <cellStyle name="Naslov 5" xfId="68" xr:uid="{00000000-0005-0000-0000-00003E000000}"/>
    <cellStyle name="Navadno" xfId="0" builtinId="0" customBuiltin="1"/>
    <cellStyle name="Navadno 10" xfId="12" xr:uid="{00000000-0005-0000-0000-00003F000000}"/>
    <cellStyle name="Navadno 10 2" xfId="104" xr:uid="{00000000-0005-0000-0000-000040000000}"/>
    <cellStyle name="Navadno 11" xfId="105" xr:uid="{00000000-0005-0000-0000-000041000000}"/>
    <cellStyle name="Navadno 2" xfId="1" xr:uid="{00000000-0005-0000-0000-000042000000}"/>
    <cellStyle name="Navadno 2 2" xfId="101" xr:uid="{00000000-0005-0000-0000-000043000000}"/>
    <cellStyle name="Navadno 2 3" xfId="106" xr:uid="{00000000-0005-0000-0000-000044000000}"/>
    <cellStyle name="Navadno 3" xfId="2" xr:uid="{00000000-0005-0000-0000-000045000000}"/>
    <cellStyle name="Navadno 4" xfId="3" xr:uid="{00000000-0005-0000-0000-000046000000}"/>
    <cellStyle name="Navadno 5" xfId="7" xr:uid="{00000000-0005-0000-0000-000047000000}"/>
    <cellStyle name="Navadno 6" xfId="9" xr:uid="{00000000-0005-0000-0000-000048000000}"/>
    <cellStyle name="Navadno 7" xfId="10" xr:uid="{00000000-0005-0000-0000-000049000000}"/>
    <cellStyle name="Navadno 7 2" xfId="103" xr:uid="{00000000-0005-0000-0000-00004A000000}"/>
    <cellStyle name="Navadno 8" xfId="11" xr:uid="{00000000-0005-0000-0000-00004B000000}"/>
    <cellStyle name="Navadno 9" xfId="73" xr:uid="{00000000-0005-0000-0000-00004C000000}"/>
    <cellStyle name="Neutral" xfId="74" xr:uid="{00000000-0005-0000-0000-00004D000000}"/>
    <cellStyle name="Nevtralno 2" xfId="75" xr:uid="{00000000-0005-0000-0000-00004E000000}"/>
    <cellStyle name="Normal 2" xfId="76" xr:uid="{00000000-0005-0000-0000-000050000000}"/>
    <cellStyle name="Normal 3" xfId="77" xr:uid="{00000000-0005-0000-0000-000051000000}"/>
    <cellStyle name="Normal 4" xfId="78" xr:uid="{00000000-0005-0000-0000-000052000000}"/>
    <cellStyle name="Normal 5" xfId="79" xr:uid="{00000000-0005-0000-0000-000053000000}"/>
    <cellStyle name="Normal 6" xfId="107" xr:uid="{00000000-0005-0000-0000-000054000000}"/>
    <cellStyle name="Note" xfId="80" xr:uid="{00000000-0005-0000-0000-000055000000}"/>
    <cellStyle name="Odstotek" xfId="4" builtinId="5"/>
    <cellStyle name="Odstotek 2" xfId="5" xr:uid="{00000000-0005-0000-0000-000056000000}"/>
    <cellStyle name="Odstotek 3" xfId="8" xr:uid="{00000000-0005-0000-0000-000057000000}"/>
    <cellStyle name="Opomba 2" xfId="81" xr:uid="{00000000-0005-0000-0000-000058000000}"/>
    <cellStyle name="Opozorilo 2" xfId="82" xr:uid="{00000000-0005-0000-0000-000059000000}"/>
    <cellStyle name="Output" xfId="83" xr:uid="{00000000-0005-0000-0000-00005A000000}"/>
    <cellStyle name="Pojasnjevalno besedilo 2" xfId="84" xr:uid="{00000000-0005-0000-0000-00005C000000}"/>
    <cellStyle name="Poudarek1 2" xfId="85" xr:uid="{00000000-0005-0000-0000-00005D000000}"/>
    <cellStyle name="Poudarek2 2" xfId="86" xr:uid="{00000000-0005-0000-0000-00005E000000}"/>
    <cellStyle name="Poudarek3 2" xfId="87" xr:uid="{00000000-0005-0000-0000-00005F000000}"/>
    <cellStyle name="Poudarek4 2" xfId="88" xr:uid="{00000000-0005-0000-0000-000060000000}"/>
    <cellStyle name="Poudarek5 2" xfId="89" xr:uid="{00000000-0005-0000-0000-000061000000}"/>
    <cellStyle name="Poudarek6 2" xfId="90" xr:uid="{00000000-0005-0000-0000-000062000000}"/>
    <cellStyle name="Povezana celica 2" xfId="91" xr:uid="{00000000-0005-0000-0000-000063000000}"/>
    <cellStyle name="Preveri celico 2" xfId="92" xr:uid="{00000000-0005-0000-0000-000064000000}"/>
    <cellStyle name="Računanje 2" xfId="93" xr:uid="{00000000-0005-0000-0000-000065000000}"/>
    <cellStyle name="Slabo 2" xfId="94" xr:uid="{00000000-0005-0000-0000-000066000000}"/>
    <cellStyle name="Title" xfId="95" xr:uid="{00000000-0005-0000-0000-000067000000}"/>
    <cellStyle name="Total" xfId="96" xr:uid="{00000000-0005-0000-0000-000068000000}"/>
    <cellStyle name="Valuta 2" xfId="102" xr:uid="{00000000-0005-0000-0000-000069000000}"/>
    <cellStyle name="Vejica" xfId="110" builtinId="3"/>
    <cellStyle name="Vejica 2" xfId="6" xr:uid="{00000000-0005-0000-0000-00006A000000}"/>
    <cellStyle name="Vejica 3" xfId="100" xr:uid="{00000000-0005-0000-0000-00006B000000}"/>
    <cellStyle name="Vnos 2" xfId="97" xr:uid="{00000000-0005-0000-0000-00006C000000}"/>
    <cellStyle name="Vsota 2" xfId="98" xr:uid="{00000000-0005-0000-0000-00006D000000}"/>
    <cellStyle name="Warning Text" xfId="99" xr:uid="{00000000-0005-0000-0000-00006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78"/>
  <sheetViews>
    <sheetView view="pageBreakPreview" topLeftCell="A25" zoomScaleNormal="100" zoomScaleSheetLayoutView="100" workbookViewId="0">
      <selection activeCell="B41" sqref="B41:D41"/>
    </sheetView>
  </sheetViews>
  <sheetFormatPr defaultColWidth="8.7109375" defaultRowHeight="16.5"/>
  <cols>
    <col min="1" max="1" width="5" style="41" customWidth="1"/>
    <col min="2" max="2" width="75.28515625" customWidth="1"/>
    <col min="3" max="3" width="2.85546875" customWidth="1"/>
    <col min="4" max="4" width="5" customWidth="1"/>
    <col min="5" max="5" width="12.85546875" customWidth="1"/>
    <col min="6" max="6" width="10.85546875" customWidth="1"/>
  </cols>
  <sheetData>
    <row r="1" spans="1:5" ht="16.5" customHeight="1">
      <c r="B1" s="43" t="s">
        <v>129</v>
      </c>
      <c r="C1" s="43"/>
      <c r="D1" s="43"/>
    </row>
    <row r="2" spans="1:5" ht="16.5" customHeight="1">
      <c r="B2" s="43" t="s">
        <v>130</v>
      </c>
      <c r="C2" s="43"/>
      <c r="D2" s="43"/>
      <c r="E2" s="43"/>
    </row>
    <row r="3" spans="1:5" ht="16.5" customHeight="1">
      <c r="B3" s="315"/>
      <c r="C3" s="315"/>
      <c r="D3" s="315"/>
    </row>
    <row r="4" spans="1:5" s="20" customFormat="1" ht="16.5" customHeight="1">
      <c r="A4" s="19"/>
      <c r="B4" s="19" t="s">
        <v>208</v>
      </c>
    </row>
    <row r="5" spans="1:5" s="20" customFormat="1" ht="16.5" customHeight="1">
      <c r="A5" s="19"/>
      <c r="B5" s="20" t="s">
        <v>0</v>
      </c>
    </row>
    <row r="6" spans="1:5" s="20" customFormat="1" ht="16.5" customHeight="1">
      <c r="A6" s="45" t="s">
        <v>13</v>
      </c>
      <c r="B6" s="20" t="s">
        <v>8</v>
      </c>
    </row>
    <row r="7" spans="1:5" ht="16.5" customHeight="1">
      <c r="A7" s="21">
        <v>1</v>
      </c>
      <c r="B7" t="s">
        <v>23</v>
      </c>
      <c r="D7" s="8"/>
      <c r="E7" s="8">
        <f>'Pripravljalna in zaključna dela'!F19</f>
        <v>0</v>
      </c>
    </row>
    <row r="8" spans="1:5" ht="16.5" customHeight="1">
      <c r="A8" s="21">
        <v>2</v>
      </c>
      <c r="B8" t="s">
        <v>117</v>
      </c>
      <c r="D8" s="8"/>
      <c r="E8" s="8">
        <f>'Rušitvena dela'!F40</f>
        <v>0</v>
      </c>
    </row>
    <row r="9" spans="1:5" ht="16.5" customHeight="1">
      <c r="A9" s="21">
        <v>3</v>
      </c>
      <c r="B9" t="s">
        <v>120</v>
      </c>
      <c r="D9" s="8"/>
      <c r="E9" s="8">
        <f>'Zemeljska dela'!F26</f>
        <v>0</v>
      </c>
    </row>
    <row r="10" spans="1:5" ht="16.5" customHeight="1">
      <c r="A10" s="21">
        <v>4</v>
      </c>
      <c r="B10" t="s">
        <v>44</v>
      </c>
      <c r="D10" s="8"/>
      <c r="E10" s="8">
        <f>'Betonska dela'!F25</f>
        <v>0</v>
      </c>
    </row>
    <row r="11" spans="1:5" ht="16.5" customHeight="1">
      <c r="A11" s="21">
        <v>5</v>
      </c>
      <c r="B11" t="s">
        <v>21</v>
      </c>
      <c r="D11" s="8"/>
      <c r="E11" s="8">
        <f>'Zidarska dela'!F49</f>
        <v>0</v>
      </c>
    </row>
    <row r="12" spans="1:5" ht="16.5" customHeight="1">
      <c r="A12" s="21">
        <v>6</v>
      </c>
      <c r="B12" t="s">
        <v>31</v>
      </c>
      <c r="D12" s="8"/>
      <c r="E12" s="8">
        <f>'Tesarska dela'!F19</f>
        <v>0</v>
      </c>
    </row>
    <row r="13" spans="1:5" ht="16.5" customHeight="1">
      <c r="A13" s="21">
        <v>7</v>
      </c>
      <c r="B13" t="s">
        <v>188</v>
      </c>
      <c r="D13" s="8"/>
      <c r="E13" s="8">
        <f>'Zunanja ureditev s kanalizacijo'!F58</f>
        <v>0</v>
      </c>
    </row>
    <row r="14" spans="1:5" ht="16.5" customHeight="1">
      <c r="A14" s="21"/>
      <c r="B14" s="18"/>
      <c r="C14" s="18"/>
      <c r="D14" s="14"/>
      <c r="E14" s="14"/>
    </row>
    <row r="15" spans="1:5" ht="16.5" customHeight="1">
      <c r="B15" s="20" t="s">
        <v>1</v>
      </c>
      <c r="D15" s="8"/>
      <c r="E15" s="15">
        <f>SUM(E7:E14)</f>
        <v>0</v>
      </c>
    </row>
    <row r="16" spans="1:5" ht="16.5" customHeight="1">
      <c r="D16" s="8"/>
      <c r="E16" s="8"/>
    </row>
    <row r="17" spans="1:5" s="20" customFormat="1" ht="16.5" customHeight="1">
      <c r="A17" s="46" t="s">
        <v>14</v>
      </c>
      <c r="B17" s="20" t="s">
        <v>15</v>
      </c>
      <c r="D17" s="15"/>
      <c r="E17" s="15"/>
    </row>
    <row r="18" spans="1:5" s="20" customFormat="1" ht="16.5" customHeight="1">
      <c r="A18" s="19"/>
      <c r="D18" s="15"/>
      <c r="E18" s="15"/>
    </row>
    <row r="19" spans="1:5" ht="16.5" customHeight="1">
      <c r="A19" s="22">
        <v>1</v>
      </c>
      <c r="B19" t="s">
        <v>83</v>
      </c>
      <c r="D19" s="8"/>
      <c r="E19" s="8">
        <f>'Stavbno pohištvo'!F30</f>
        <v>0</v>
      </c>
    </row>
    <row r="20" spans="1:5" ht="16.5" customHeight="1">
      <c r="A20" s="22">
        <v>2</v>
      </c>
      <c r="B20" t="s">
        <v>40</v>
      </c>
      <c r="D20" s="8"/>
      <c r="E20" s="8">
        <f>'Mizarska dela'!F28</f>
        <v>0</v>
      </c>
    </row>
    <row r="21" spans="1:5" ht="16.5" customHeight="1">
      <c r="A21" s="22">
        <v>3</v>
      </c>
      <c r="B21" t="s">
        <v>37</v>
      </c>
      <c r="D21" s="8"/>
      <c r="E21" s="8">
        <f>'Slikopleskarska dela'!F27</f>
        <v>0</v>
      </c>
    </row>
    <row r="22" spans="1:5" ht="16.5" customHeight="1">
      <c r="A22" s="22">
        <v>4</v>
      </c>
      <c r="B22" t="s">
        <v>124</v>
      </c>
      <c r="D22" s="8"/>
      <c r="E22" s="8">
        <f>'Lahke stene in stropovi'!F30</f>
        <v>0</v>
      </c>
    </row>
    <row r="23" spans="1:5" ht="16.5" customHeight="1">
      <c r="A23" s="22">
        <v>5</v>
      </c>
      <c r="B23" t="s">
        <v>38</v>
      </c>
      <c r="D23" s="8"/>
      <c r="E23" s="8">
        <f>'Tlakarska dela'!F25</f>
        <v>0</v>
      </c>
    </row>
    <row r="24" spans="1:5" ht="16.5" customHeight="1">
      <c r="A24" s="22">
        <v>6</v>
      </c>
      <c r="B24" t="s">
        <v>135</v>
      </c>
      <c r="D24" s="8"/>
      <c r="E24" s="8">
        <f>Oprema!F51</f>
        <v>0</v>
      </c>
    </row>
    <row r="25" spans="1:5" ht="16.5" customHeight="1">
      <c r="A25" s="22"/>
      <c r="B25" s="18"/>
      <c r="C25" s="18"/>
      <c r="D25" s="14"/>
      <c r="E25" s="14"/>
    </row>
    <row r="26" spans="1:5" ht="16.5" customHeight="1">
      <c r="B26" s="20" t="s">
        <v>12</v>
      </c>
      <c r="D26" s="8"/>
      <c r="E26" s="15">
        <f>SUM(E19:E25)</f>
        <v>0</v>
      </c>
    </row>
    <row r="27" spans="1:5" ht="16.5" customHeight="1">
      <c r="B27" s="20"/>
      <c r="D27" s="8"/>
      <c r="E27" s="15"/>
    </row>
    <row r="28" spans="1:5" s="20" customFormat="1" ht="16.5" customHeight="1">
      <c r="A28" s="289" t="s">
        <v>209</v>
      </c>
      <c r="B28" s="20" t="s">
        <v>210</v>
      </c>
      <c r="D28" s="15"/>
      <c r="E28" s="15"/>
    </row>
    <row r="29" spans="1:5" s="20" customFormat="1" ht="16.5" customHeight="1">
      <c r="A29" s="19"/>
      <c r="D29" s="15"/>
      <c r="E29" s="15"/>
    </row>
    <row r="30" spans="1:5" ht="16.5" customHeight="1">
      <c r="A30" s="22" t="s">
        <v>211</v>
      </c>
      <c r="B30" t="s">
        <v>213</v>
      </c>
      <c r="D30" s="8"/>
      <c r="E30" s="8">
        <f>SUM('Električne inštalacije'!F171)</f>
        <v>0</v>
      </c>
    </row>
    <row r="31" spans="1:5" ht="16.5" customHeight="1">
      <c r="A31" s="22" t="s">
        <v>212</v>
      </c>
      <c r="B31" t="s">
        <v>214</v>
      </c>
      <c r="D31" s="8"/>
      <c r="E31" s="8">
        <f>SUM('Strojne inštalacije'!E126)</f>
        <v>0</v>
      </c>
    </row>
    <row r="32" spans="1:5" ht="16.5" customHeight="1">
      <c r="A32" s="22"/>
      <c r="D32" s="8"/>
      <c r="E32" s="8"/>
    </row>
    <row r="33" spans="1:5" ht="16.5" customHeight="1">
      <c r="B33" s="143" t="s">
        <v>216</v>
      </c>
      <c r="C33" s="37"/>
      <c r="D33" s="39"/>
      <c r="E33" s="144">
        <f>SUM(E30:E31)</f>
        <v>0</v>
      </c>
    </row>
    <row r="34" spans="1:5" ht="16.5" customHeight="1">
      <c r="B34" s="18"/>
      <c r="C34" s="18"/>
      <c r="D34" s="14"/>
      <c r="E34" s="14"/>
    </row>
    <row r="35" spans="1:5" s="20" customFormat="1" ht="16.5" customHeight="1">
      <c r="A35" s="19"/>
      <c r="B35" s="20" t="s">
        <v>215</v>
      </c>
      <c r="D35" s="15"/>
      <c r="E35" s="15">
        <f>E15+E26+E33</f>
        <v>0</v>
      </c>
    </row>
    <row r="36" spans="1:5" ht="16.5" customHeight="1">
      <c r="B36" s="20"/>
      <c r="D36" s="36"/>
      <c r="E36" s="8"/>
    </row>
    <row r="37" spans="1:5" ht="16.5" customHeight="1">
      <c r="B37" s="37" t="s">
        <v>7</v>
      </c>
      <c r="C37" s="37"/>
      <c r="D37" s="38">
        <v>0.22</v>
      </c>
      <c r="E37" s="39">
        <f>E35*D37</f>
        <v>0</v>
      </c>
    </row>
    <row r="38" spans="1:5" s="20" customFormat="1" ht="16.5" customHeight="1">
      <c r="A38" s="19"/>
      <c r="B38" s="23" t="s">
        <v>17</v>
      </c>
      <c r="C38" s="23"/>
      <c r="D38" s="24"/>
      <c r="E38" s="24">
        <f>E35+E37</f>
        <v>0</v>
      </c>
    </row>
    <row r="39" spans="1:5" ht="13.5" customHeight="1">
      <c r="D39" s="8"/>
      <c r="E39" s="8"/>
    </row>
    <row r="40" spans="1:5" ht="13.5" customHeight="1">
      <c r="A40"/>
      <c r="B40" s="319" t="s">
        <v>43</v>
      </c>
      <c r="C40" s="319"/>
      <c r="D40" s="319"/>
      <c r="E40" s="8"/>
    </row>
    <row r="41" spans="1:5" ht="27" customHeight="1">
      <c r="A41"/>
      <c r="B41" s="317" t="s">
        <v>115</v>
      </c>
      <c r="C41" s="317"/>
      <c r="D41" s="317"/>
      <c r="E41" s="8"/>
    </row>
    <row r="42" spans="1:5" ht="40.5" customHeight="1">
      <c r="A42"/>
      <c r="B42" s="317" t="s">
        <v>51</v>
      </c>
      <c r="C42" s="317"/>
      <c r="D42" s="317"/>
      <c r="E42" s="8"/>
    </row>
    <row r="43" spans="1:5" ht="27" customHeight="1">
      <c r="A43"/>
      <c r="B43" s="317" t="s">
        <v>36</v>
      </c>
      <c r="C43" s="317"/>
      <c r="D43" s="317"/>
      <c r="E43" s="8"/>
    </row>
    <row r="44" spans="1:5" s="26" customFormat="1" ht="54" customHeight="1">
      <c r="A44" s="25"/>
      <c r="B44" s="317" t="s">
        <v>52</v>
      </c>
      <c r="C44" s="317"/>
      <c r="D44" s="317"/>
    </row>
    <row r="45" spans="1:5" s="26" customFormat="1" ht="13.5">
      <c r="A45" s="25"/>
      <c r="B45" s="130"/>
      <c r="C45" s="130"/>
      <c r="D45" s="130"/>
    </row>
    <row r="46" spans="1:5" s="26" customFormat="1" ht="13.5">
      <c r="A46" s="25"/>
      <c r="B46" s="130"/>
      <c r="C46" s="130"/>
      <c r="D46" s="130"/>
    </row>
    <row r="47" spans="1:5" s="26" customFormat="1" ht="13.5">
      <c r="A47" s="25"/>
      <c r="B47" s="130"/>
      <c r="C47" s="130"/>
      <c r="D47" s="130"/>
    </row>
    <row r="48" spans="1:5" s="26" customFormat="1" ht="13.5">
      <c r="A48" s="25"/>
      <c r="B48" s="130"/>
      <c r="C48" s="130"/>
      <c r="D48" s="130"/>
    </row>
    <row r="49" spans="1:5" s="26" customFormat="1" ht="13.5">
      <c r="A49" s="25"/>
      <c r="B49" s="130"/>
      <c r="C49" s="130"/>
      <c r="D49" s="130"/>
    </row>
    <row r="50" spans="1:5" s="26" customFormat="1" ht="13.5">
      <c r="A50" s="25"/>
      <c r="B50" s="130"/>
      <c r="C50" s="130"/>
      <c r="D50" s="130"/>
    </row>
    <row r="51" spans="1:5" s="26" customFormat="1" ht="13.5">
      <c r="A51" s="25"/>
      <c r="B51" s="130"/>
      <c r="C51" s="130"/>
      <c r="D51" s="130"/>
    </row>
    <row r="52" spans="1:5" s="26" customFormat="1" ht="13.5">
      <c r="A52" s="25"/>
      <c r="B52" s="130"/>
      <c r="C52" s="130"/>
      <c r="D52" s="130"/>
    </row>
    <row r="53" spans="1:5" s="26" customFormat="1" ht="13.5">
      <c r="A53" s="25"/>
      <c r="B53" s="130"/>
      <c r="C53" s="130"/>
      <c r="D53" s="130"/>
    </row>
    <row r="54" spans="1:5" s="26" customFormat="1" ht="13.5">
      <c r="A54" s="25"/>
      <c r="B54" s="130"/>
      <c r="C54" s="130"/>
      <c r="D54" s="130"/>
    </row>
    <row r="55" spans="1:5" s="26" customFormat="1" ht="13.5">
      <c r="A55" s="25"/>
      <c r="B55" s="130"/>
      <c r="C55" s="130"/>
      <c r="D55" s="130"/>
    </row>
    <row r="56" spans="1:5" s="28" customFormat="1" ht="13.5" customHeight="1">
      <c r="A56" s="27"/>
      <c r="B56" s="318" t="s">
        <v>24</v>
      </c>
      <c r="C56" s="318"/>
      <c r="D56" s="318"/>
    </row>
    <row r="57" spans="1:5" s="26" customFormat="1" ht="27" customHeight="1">
      <c r="A57" s="25"/>
      <c r="B57" s="316" t="s">
        <v>92</v>
      </c>
      <c r="C57" s="316"/>
      <c r="D57" s="316"/>
      <c r="E57" s="44"/>
    </row>
    <row r="58" spans="1:5" s="26" customFormat="1" ht="13.5" customHeight="1">
      <c r="A58" s="25"/>
      <c r="B58" s="313" t="s">
        <v>93</v>
      </c>
      <c r="C58" s="313"/>
      <c r="D58" s="313"/>
    </row>
    <row r="59" spans="1:5" s="26" customFormat="1" ht="13.5" customHeight="1">
      <c r="A59" s="25"/>
      <c r="B59" s="313" t="s">
        <v>4</v>
      </c>
      <c r="C59" s="313"/>
      <c r="D59" s="313"/>
    </row>
    <row r="60" spans="1:5" s="26" customFormat="1" ht="27" customHeight="1">
      <c r="A60" s="25"/>
      <c r="B60" s="314" t="s">
        <v>94</v>
      </c>
      <c r="C60" s="314"/>
      <c r="D60" s="314"/>
      <c r="E60" s="35"/>
    </row>
    <row r="61" spans="1:5" s="26" customFormat="1" ht="13.5" customHeight="1">
      <c r="A61" s="25"/>
      <c r="B61" s="313" t="s">
        <v>95</v>
      </c>
      <c r="C61" s="313"/>
      <c r="D61" s="313"/>
    </row>
    <row r="62" spans="1:5" s="26" customFormat="1" ht="13.5" customHeight="1">
      <c r="A62" s="25"/>
      <c r="B62" s="314" t="s">
        <v>96</v>
      </c>
      <c r="C62" s="314"/>
      <c r="D62" s="314"/>
    </row>
    <row r="63" spans="1:5" s="26" customFormat="1" ht="27" customHeight="1">
      <c r="A63" s="25"/>
      <c r="B63" s="314" t="s">
        <v>59</v>
      </c>
      <c r="C63" s="314"/>
      <c r="D63" s="314"/>
    </row>
    <row r="64" spans="1:5" s="26" customFormat="1" ht="27" customHeight="1">
      <c r="A64" s="25"/>
      <c r="B64" s="314" t="s">
        <v>97</v>
      </c>
      <c r="C64" s="314"/>
      <c r="D64" s="314"/>
    </row>
    <row r="65" spans="1:4" s="26" customFormat="1" ht="27" customHeight="1">
      <c r="A65" s="25"/>
      <c r="B65" s="314" t="s">
        <v>98</v>
      </c>
      <c r="C65" s="314"/>
      <c r="D65" s="314"/>
    </row>
    <row r="66" spans="1:4" s="26" customFormat="1" ht="13.5" customHeight="1">
      <c r="A66" s="25"/>
      <c r="B66" s="313" t="s">
        <v>3</v>
      </c>
      <c r="C66" s="313"/>
      <c r="D66" s="313"/>
    </row>
    <row r="67" spans="1:4" s="26" customFormat="1" ht="27" customHeight="1">
      <c r="A67" s="25"/>
      <c r="B67" s="314" t="s">
        <v>99</v>
      </c>
      <c r="C67" s="314"/>
      <c r="D67" s="314"/>
    </row>
    <row r="68" spans="1:4" s="26" customFormat="1" ht="13.5" customHeight="1">
      <c r="A68" s="25"/>
      <c r="B68" s="313" t="s">
        <v>100</v>
      </c>
      <c r="C68" s="313"/>
      <c r="D68" s="313"/>
    </row>
    <row r="69" spans="1:4" s="26" customFormat="1" ht="13.5" customHeight="1">
      <c r="A69" s="25"/>
      <c r="B69" s="314" t="s">
        <v>10</v>
      </c>
      <c r="C69" s="314"/>
      <c r="D69" s="314"/>
    </row>
    <row r="70" spans="1:4" s="26" customFormat="1" ht="13.5" customHeight="1">
      <c r="A70" s="25"/>
      <c r="B70" s="313" t="s">
        <v>101</v>
      </c>
      <c r="C70" s="313"/>
      <c r="D70" s="313"/>
    </row>
    <row r="71" spans="1:4" s="26" customFormat="1" ht="13.5" customHeight="1">
      <c r="A71" s="25"/>
      <c r="B71" s="313" t="s">
        <v>102</v>
      </c>
      <c r="C71" s="313"/>
      <c r="D71" s="313"/>
    </row>
    <row r="72" spans="1:4" s="26" customFormat="1" ht="13.5" customHeight="1">
      <c r="A72" s="25"/>
      <c r="B72" s="313" t="s">
        <v>60</v>
      </c>
      <c r="C72" s="313"/>
      <c r="D72" s="313"/>
    </row>
    <row r="73" spans="1:4" s="26" customFormat="1" ht="13.5" customHeight="1">
      <c r="A73" s="25"/>
      <c r="B73" s="313" t="s">
        <v>103</v>
      </c>
      <c r="C73" s="313"/>
      <c r="D73" s="313"/>
    </row>
    <row r="74" spans="1:4" s="26" customFormat="1" ht="13.5" customHeight="1">
      <c r="A74" s="25"/>
      <c r="B74" s="313" t="s">
        <v>9</v>
      </c>
      <c r="C74" s="313"/>
      <c r="D74" s="313"/>
    </row>
    <row r="75" spans="1:4" s="26" customFormat="1" ht="13.5" customHeight="1">
      <c r="A75" s="25"/>
      <c r="B75" s="313" t="s">
        <v>61</v>
      </c>
      <c r="C75" s="313"/>
      <c r="D75" s="313"/>
    </row>
    <row r="76" spans="1:4" s="26" customFormat="1" ht="13.5" customHeight="1">
      <c r="A76" s="25"/>
      <c r="B76" s="313" t="s">
        <v>62</v>
      </c>
      <c r="C76" s="313"/>
      <c r="D76" s="313"/>
    </row>
    <row r="77" spans="1:4" s="26" customFormat="1" ht="13.5" customHeight="1">
      <c r="A77" s="25"/>
      <c r="B77" s="313" t="s">
        <v>63</v>
      </c>
      <c r="C77" s="313"/>
      <c r="D77" s="313"/>
    </row>
    <row r="78" spans="1:4" s="26" customFormat="1" ht="13.5" customHeight="1">
      <c r="A78" s="25"/>
      <c r="B78" s="313" t="s">
        <v>104</v>
      </c>
      <c r="C78" s="313"/>
      <c r="D78" s="313"/>
    </row>
  </sheetData>
  <mergeCells count="29">
    <mergeCell ref="B3:D3"/>
    <mergeCell ref="B76:D76"/>
    <mergeCell ref="B62:D62"/>
    <mergeCell ref="B63:D63"/>
    <mergeCell ref="B60:D60"/>
    <mergeCell ref="B57:D57"/>
    <mergeCell ref="B58:D58"/>
    <mergeCell ref="B59:D59"/>
    <mergeCell ref="B61:D61"/>
    <mergeCell ref="B41:D41"/>
    <mergeCell ref="B42:D42"/>
    <mergeCell ref="B56:D56"/>
    <mergeCell ref="B40:D40"/>
    <mergeCell ref="B44:D44"/>
    <mergeCell ref="B43:D43"/>
    <mergeCell ref="B78:D78"/>
    <mergeCell ref="B64:D64"/>
    <mergeCell ref="B65:D65"/>
    <mergeCell ref="B66:D66"/>
    <mergeCell ref="B67:D67"/>
    <mergeCell ref="B75:D75"/>
    <mergeCell ref="B68:D68"/>
    <mergeCell ref="B69:D69"/>
    <mergeCell ref="B70:D70"/>
    <mergeCell ref="B71:D71"/>
    <mergeCell ref="B72:D72"/>
    <mergeCell ref="B73:D73"/>
    <mergeCell ref="B77:D77"/>
    <mergeCell ref="B74:D74"/>
  </mergeCells>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G28"/>
  <sheetViews>
    <sheetView view="pageBreakPreview" topLeftCell="A25" zoomScale="160" zoomScaleNormal="100" zoomScaleSheetLayoutView="160" zoomScalePageLayoutView="145" workbookViewId="0">
      <selection activeCell="E22" sqref="E22"/>
    </sheetView>
  </sheetViews>
  <sheetFormatPr defaultColWidth="8.7109375" defaultRowHeight="16.5"/>
  <cols>
    <col min="1" max="1" width="6.140625" style="2" customWidth="1"/>
    <col min="2" max="2" width="52.140625" style="83" customWidth="1"/>
    <col min="3" max="3" width="6.28515625" style="77" customWidth="1"/>
    <col min="4" max="4" width="10.7109375" style="4" customWidth="1"/>
    <col min="5" max="5" width="10.7109375" style="1" customWidth="1"/>
    <col min="6" max="6" width="15" style="8" customWidth="1"/>
    <col min="7" max="7" width="6.5703125" style="2" customWidth="1"/>
  </cols>
  <sheetData>
    <row r="1" spans="1:7" s="41" customFormat="1">
      <c r="A1" s="2" t="s">
        <v>20</v>
      </c>
      <c r="B1" s="3" t="s">
        <v>28</v>
      </c>
      <c r="C1" s="32" t="s">
        <v>27</v>
      </c>
      <c r="D1" s="33" t="s">
        <v>41</v>
      </c>
      <c r="E1" s="34" t="s">
        <v>42</v>
      </c>
      <c r="F1" s="33" t="s">
        <v>29</v>
      </c>
    </row>
    <row r="2" spans="1:7" s="20" customFormat="1">
      <c r="A2" s="58">
        <v>2</v>
      </c>
      <c r="B2" s="78" t="s">
        <v>40</v>
      </c>
      <c r="C2" s="75"/>
      <c r="D2" s="4"/>
      <c r="E2" s="1"/>
      <c r="F2" s="69"/>
      <c r="G2" s="58"/>
    </row>
    <row r="3" spans="1:7" s="10" customFormat="1" ht="13.5">
      <c r="A3" s="60"/>
      <c r="B3" s="10" t="s">
        <v>9</v>
      </c>
      <c r="C3" s="76"/>
      <c r="D3" s="16"/>
      <c r="E3" s="29"/>
      <c r="F3" s="291"/>
      <c r="G3" s="60"/>
    </row>
    <row r="4" spans="1:7" s="10" customFormat="1" ht="13.5">
      <c r="A4" s="60"/>
      <c r="B4" s="10" t="s">
        <v>2</v>
      </c>
      <c r="C4" s="76"/>
      <c r="D4" s="16"/>
      <c r="E4" s="29"/>
      <c r="F4" s="291"/>
      <c r="G4" s="60"/>
    </row>
    <row r="5" spans="1:7" s="10" customFormat="1" ht="13.5">
      <c r="A5" s="60"/>
      <c r="B5" s="10" t="s">
        <v>5</v>
      </c>
      <c r="C5" s="76"/>
      <c r="D5" s="16"/>
      <c r="E5" s="29"/>
      <c r="F5" s="291"/>
      <c r="G5" s="60"/>
    </row>
    <row r="6" spans="1:7" s="10" customFormat="1" ht="13.5">
      <c r="A6" s="60"/>
      <c r="B6" s="10" t="s">
        <v>6</v>
      </c>
      <c r="C6" s="76"/>
      <c r="D6" s="16"/>
      <c r="E6" s="29"/>
      <c r="F6" s="291"/>
      <c r="G6" s="60"/>
    </row>
    <row r="7" spans="1:7" s="10" customFormat="1" ht="13.5">
      <c r="A7" s="60"/>
      <c r="B7" s="10" t="s">
        <v>106</v>
      </c>
      <c r="C7" s="76"/>
      <c r="D7" s="16"/>
      <c r="E7" s="29"/>
      <c r="F7" s="291"/>
      <c r="G7" s="60"/>
    </row>
    <row r="8" spans="1:7" s="10" customFormat="1" ht="13.5">
      <c r="A8" s="60"/>
      <c r="B8" s="10" t="s">
        <v>68</v>
      </c>
      <c r="C8" s="76"/>
      <c r="D8" s="16"/>
      <c r="E8" s="29"/>
      <c r="F8" s="291"/>
      <c r="G8" s="60"/>
    </row>
    <row r="9" spans="1:7" s="10" customFormat="1" ht="13.5">
      <c r="A9" s="60"/>
      <c r="B9" s="10" t="s">
        <v>46</v>
      </c>
      <c r="C9" s="76"/>
      <c r="D9" s="16"/>
      <c r="E9" s="29"/>
      <c r="F9" s="291"/>
      <c r="G9" s="60"/>
    </row>
    <row r="10" spans="1:7" s="10" customFormat="1" ht="13.5">
      <c r="A10" s="60"/>
      <c r="B10" s="80" t="s">
        <v>53</v>
      </c>
      <c r="C10" s="76"/>
      <c r="D10" s="16"/>
      <c r="E10" s="29"/>
      <c r="F10" s="291"/>
      <c r="G10" s="60"/>
    </row>
    <row r="11" spans="1:7" s="10" customFormat="1" ht="13.5">
      <c r="A11" s="60"/>
      <c r="B11" s="80" t="s">
        <v>74</v>
      </c>
      <c r="C11" s="76"/>
      <c r="D11" s="16"/>
      <c r="E11" s="29"/>
      <c r="F11" s="291"/>
      <c r="G11" s="60"/>
    </row>
    <row r="12" spans="1:7" s="10" customFormat="1" ht="13.5">
      <c r="A12" s="60"/>
      <c r="B12" s="80" t="s">
        <v>32</v>
      </c>
      <c r="C12" s="76"/>
      <c r="D12" s="16"/>
      <c r="E12" s="29"/>
      <c r="F12" s="291"/>
      <c r="G12" s="60"/>
    </row>
    <row r="13" spans="1:7" s="10" customFormat="1" ht="13.5">
      <c r="A13" s="60"/>
      <c r="B13" s="80" t="s">
        <v>33</v>
      </c>
      <c r="C13" s="76"/>
      <c r="D13" s="16"/>
      <c r="E13" s="29"/>
      <c r="F13" s="291"/>
      <c r="G13" s="60"/>
    </row>
    <row r="14" spans="1:7" s="10" customFormat="1" ht="13.5">
      <c r="A14" s="60"/>
      <c r="B14" s="80" t="s">
        <v>34</v>
      </c>
      <c r="C14" s="76"/>
      <c r="D14" s="16"/>
      <c r="E14" s="29"/>
      <c r="F14" s="291"/>
      <c r="G14" s="60"/>
    </row>
    <row r="15" spans="1:7" s="10" customFormat="1" ht="27">
      <c r="A15" s="60"/>
      <c r="B15" s="80" t="s">
        <v>77</v>
      </c>
      <c r="C15" s="76"/>
      <c r="D15" s="16"/>
      <c r="E15" s="29"/>
      <c r="F15" s="291"/>
      <c r="G15" s="60"/>
    </row>
    <row r="16" spans="1:7" s="10" customFormat="1" ht="13.5">
      <c r="A16" s="60"/>
      <c r="B16" s="61" t="s">
        <v>39</v>
      </c>
      <c r="C16" s="76"/>
      <c r="D16" s="16"/>
      <c r="E16" s="29"/>
      <c r="F16" s="291"/>
      <c r="G16" s="60"/>
    </row>
    <row r="17" spans="1:7" s="10" customFormat="1" ht="13.5">
      <c r="A17" s="62"/>
      <c r="B17" s="130" t="s">
        <v>35</v>
      </c>
      <c r="C17" s="79"/>
      <c r="D17" s="16"/>
      <c r="E17" s="29"/>
      <c r="F17" s="291"/>
      <c r="G17" s="62"/>
    </row>
    <row r="18" spans="1:7" s="10" customFormat="1" ht="16.5" customHeight="1">
      <c r="A18" s="62"/>
      <c r="B18" s="130"/>
      <c r="C18" s="79"/>
      <c r="D18" s="16"/>
      <c r="E18" s="29"/>
      <c r="F18" s="291"/>
      <c r="G18" s="62"/>
    </row>
    <row r="19" spans="1:7" s="71" customFormat="1">
      <c r="A19" s="64"/>
      <c r="B19" s="65" t="s">
        <v>43</v>
      </c>
      <c r="C19" s="41"/>
      <c r="D19" s="4"/>
      <c r="E19" s="1"/>
      <c r="F19" s="69"/>
    </row>
    <row r="20" spans="1:7" s="71" customFormat="1" ht="66">
      <c r="A20" s="64"/>
      <c r="B20" s="66" t="s">
        <v>109</v>
      </c>
      <c r="C20" s="41"/>
      <c r="D20" s="4"/>
      <c r="E20" s="1"/>
      <c r="F20" s="69"/>
    </row>
    <row r="21" spans="1:7" s="71" customFormat="1">
      <c r="A21" s="64"/>
      <c r="B21" s="66"/>
      <c r="C21" s="41"/>
      <c r="D21" s="4"/>
      <c r="E21" s="1"/>
      <c r="F21" s="69"/>
    </row>
    <row r="22" spans="1:7" s="17" customFormat="1" ht="49.5">
      <c r="A22" s="67">
        <f>MAX(A$2:A19)+0.01</f>
        <v>2.0099999999999998</v>
      </c>
      <c r="B22" s="83" t="s">
        <v>205</v>
      </c>
      <c r="C22" s="40" t="s">
        <v>26</v>
      </c>
      <c r="D22" s="49">
        <v>1</v>
      </c>
      <c r="E22" s="50"/>
      <c r="F22" s="297">
        <f>D22*E22</f>
        <v>0</v>
      </c>
    </row>
    <row r="23" spans="1:7" s="17" customFormat="1">
      <c r="A23" s="67"/>
      <c r="B23" s="83"/>
      <c r="C23" s="40"/>
      <c r="D23" s="49"/>
      <c r="E23" s="50"/>
      <c r="F23" s="297"/>
    </row>
    <row r="24" spans="1:7" s="17" customFormat="1" ht="49.5">
      <c r="A24" s="67">
        <f>MAX(A$2:A22)+0.01</f>
        <v>2.02</v>
      </c>
      <c r="B24" s="83" t="s">
        <v>206</v>
      </c>
      <c r="C24" s="40" t="s">
        <v>26</v>
      </c>
      <c r="D24" s="49">
        <v>1</v>
      </c>
      <c r="E24" s="50"/>
      <c r="F24" s="297">
        <f>D24*E24</f>
        <v>0</v>
      </c>
    </row>
    <row r="25" spans="1:7" s="17" customFormat="1">
      <c r="A25" s="67"/>
      <c r="B25" s="83"/>
      <c r="C25" s="40"/>
      <c r="D25" s="49"/>
      <c r="E25" s="50"/>
      <c r="F25" s="297"/>
    </row>
    <row r="26" spans="1:7" s="17" customFormat="1" ht="49.5">
      <c r="A26" s="67">
        <f>MAX(A$2:A24)+0.01</f>
        <v>2.0299999999999998</v>
      </c>
      <c r="B26" s="83" t="s">
        <v>207</v>
      </c>
      <c r="C26" s="40" t="s">
        <v>26</v>
      </c>
      <c r="D26" s="49">
        <v>1</v>
      </c>
      <c r="E26" s="50"/>
      <c r="F26" s="297">
        <f>D26*E26</f>
        <v>0</v>
      </c>
    </row>
    <row r="27" spans="1:7" s="2" customFormat="1">
      <c r="A27" s="81"/>
      <c r="B27" s="74"/>
      <c r="C27" s="82"/>
      <c r="D27" s="13"/>
      <c r="E27" s="30"/>
      <c r="F27" s="292"/>
    </row>
    <row r="28" spans="1:7" s="2" customFormat="1">
      <c r="B28" s="83"/>
      <c r="C28" s="77"/>
      <c r="D28" s="4"/>
      <c r="E28" s="31" t="s">
        <v>22</v>
      </c>
      <c r="F28" s="296">
        <f>SUM(F22:F27)</f>
        <v>0</v>
      </c>
    </row>
  </sheetData>
  <sheetProtection algorithmName="SHA-512" hashValue="GbQbW+1ls/lU7P0L0iOdV3oaGmE893Sv8VbmERbGvD3pP64GRUTKyqw/OdMgxp4cT4mK6qgydIxnNblST7Ab+Q==" saltValue="x+KFzBS9YsMdGwuiAsW1PA=="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G31"/>
  <sheetViews>
    <sheetView view="pageBreakPreview" topLeftCell="A16" zoomScale="160" zoomScaleNormal="100" zoomScaleSheetLayoutView="160" zoomScalePageLayoutView="145" workbookViewId="0">
      <selection activeCell="E2" sqref="E2:F27"/>
    </sheetView>
  </sheetViews>
  <sheetFormatPr defaultColWidth="8.7109375" defaultRowHeight="16.5"/>
  <cols>
    <col min="1" max="1" width="6.140625" style="2" customWidth="1"/>
    <col min="2" max="2" width="52.140625" style="3" customWidth="1"/>
    <col min="3" max="3" width="6.28515625" style="77" customWidth="1"/>
    <col min="4" max="4" width="10.7109375" style="4" customWidth="1"/>
    <col min="5" max="5" width="10.7109375" style="1" customWidth="1"/>
    <col min="6" max="6" width="15" style="8" customWidth="1"/>
    <col min="7" max="7" width="6.5703125" style="2" customWidth="1"/>
  </cols>
  <sheetData>
    <row r="1" spans="1:7" s="41" customFormat="1">
      <c r="A1" s="2" t="s">
        <v>20</v>
      </c>
      <c r="B1" s="3" t="s">
        <v>28</v>
      </c>
      <c r="C1" s="32" t="s">
        <v>27</v>
      </c>
      <c r="D1" s="33" t="s">
        <v>41</v>
      </c>
      <c r="E1" s="34" t="s">
        <v>42</v>
      </c>
      <c r="F1" s="33" t="s">
        <v>29</v>
      </c>
    </row>
    <row r="2" spans="1:7" s="20" customFormat="1">
      <c r="A2" s="58">
        <v>3</v>
      </c>
      <c r="B2" s="6" t="s">
        <v>37</v>
      </c>
      <c r="C2" s="75"/>
      <c r="D2" s="4"/>
      <c r="E2" s="1"/>
      <c r="F2" s="69"/>
      <c r="G2" s="58"/>
    </row>
    <row r="3" spans="1:7" s="10" customFormat="1" ht="13.5">
      <c r="A3" s="60"/>
      <c r="B3" s="10" t="s">
        <v>9</v>
      </c>
      <c r="C3" s="76"/>
      <c r="D3" s="16"/>
      <c r="E3" s="29"/>
      <c r="F3" s="291"/>
      <c r="G3" s="60"/>
    </row>
    <row r="4" spans="1:7" s="10" customFormat="1" ht="13.5">
      <c r="A4" s="60"/>
      <c r="B4" s="10" t="s">
        <v>2</v>
      </c>
      <c r="C4" s="76"/>
      <c r="D4" s="16"/>
      <c r="E4" s="29"/>
      <c r="F4" s="291"/>
      <c r="G4" s="60"/>
    </row>
    <row r="5" spans="1:7" s="10" customFormat="1" ht="13.5">
      <c r="A5" s="60"/>
      <c r="B5" s="10" t="s">
        <v>5</v>
      </c>
      <c r="C5" s="76"/>
      <c r="D5" s="16"/>
      <c r="E5" s="29"/>
      <c r="F5" s="291"/>
      <c r="G5" s="60"/>
    </row>
    <row r="6" spans="1:7" s="10" customFormat="1" ht="13.5">
      <c r="A6" s="60"/>
      <c r="B6" s="10" t="s">
        <v>6</v>
      </c>
      <c r="C6" s="76"/>
      <c r="D6" s="16"/>
      <c r="E6" s="29"/>
      <c r="F6" s="291"/>
      <c r="G6" s="60"/>
    </row>
    <row r="7" spans="1:7" s="10" customFormat="1" ht="13.5">
      <c r="A7" s="60"/>
      <c r="B7" s="10" t="s">
        <v>106</v>
      </c>
      <c r="C7" s="76"/>
      <c r="D7" s="16"/>
      <c r="E7" s="29"/>
      <c r="F7" s="291"/>
      <c r="G7" s="60"/>
    </row>
    <row r="8" spans="1:7" s="10" customFormat="1" ht="13.5">
      <c r="A8" s="60"/>
      <c r="B8" s="10" t="s">
        <v>68</v>
      </c>
      <c r="C8" s="76"/>
      <c r="D8" s="16"/>
      <c r="E8" s="29"/>
      <c r="F8" s="291"/>
      <c r="G8" s="60"/>
    </row>
    <row r="9" spans="1:7" s="10" customFormat="1" ht="13.5">
      <c r="A9" s="60"/>
      <c r="B9" s="10" t="s">
        <v>46</v>
      </c>
      <c r="C9" s="76"/>
      <c r="D9" s="16"/>
      <c r="E9" s="29"/>
      <c r="F9" s="291"/>
      <c r="G9" s="60"/>
    </row>
    <row r="10" spans="1:7" s="10" customFormat="1" ht="13.5">
      <c r="A10" s="60"/>
      <c r="B10" s="10" t="s">
        <v>57</v>
      </c>
      <c r="C10" s="76"/>
      <c r="D10" s="16"/>
      <c r="E10" s="29"/>
      <c r="F10" s="291"/>
      <c r="G10" s="60"/>
    </row>
    <row r="11" spans="1:7" s="10" customFormat="1" ht="13.5">
      <c r="A11" s="60"/>
      <c r="B11" s="10" t="s">
        <v>74</v>
      </c>
      <c r="C11" s="76"/>
      <c r="D11" s="16"/>
      <c r="E11" s="29"/>
      <c r="F11" s="291"/>
      <c r="G11" s="60"/>
    </row>
    <row r="12" spans="1:7" s="10" customFormat="1" ht="13.5">
      <c r="A12" s="60"/>
      <c r="B12" s="10" t="s">
        <v>80</v>
      </c>
      <c r="C12" s="76"/>
      <c r="D12" s="16"/>
      <c r="E12" s="29"/>
      <c r="F12" s="291"/>
      <c r="G12" s="60"/>
    </row>
    <row r="13" spans="1:7" s="10" customFormat="1" ht="13.5">
      <c r="A13" s="60"/>
      <c r="B13" s="10" t="s">
        <v>81</v>
      </c>
      <c r="C13" s="76"/>
      <c r="D13" s="16"/>
      <c r="E13" s="29"/>
      <c r="F13" s="291"/>
      <c r="G13" s="60"/>
    </row>
    <row r="14" spans="1:7" s="10" customFormat="1" ht="13.5">
      <c r="A14" s="60"/>
      <c r="B14" s="61" t="s">
        <v>82</v>
      </c>
      <c r="C14" s="76"/>
      <c r="D14" s="16"/>
      <c r="E14" s="29"/>
      <c r="F14" s="291"/>
      <c r="G14" s="60"/>
    </row>
    <row r="15" spans="1:7" s="10" customFormat="1" ht="13.5">
      <c r="A15" s="60"/>
      <c r="B15" s="10" t="s">
        <v>35</v>
      </c>
      <c r="C15" s="76"/>
      <c r="D15" s="16"/>
      <c r="E15" s="29"/>
      <c r="F15" s="291"/>
      <c r="G15" s="60"/>
    </row>
    <row r="16" spans="1:7">
      <c r="A16" s="60"/>
      <c r="B16" s="78"/>
      <c r="C16" s="76"/>
      <c r="D16" s="16"/>
      <c r="E16" s="29"/>
      <c r="F16" s="291"/>
      <c r="G16" s="60"/>
    </row>
    <row r="17" spans="1:7" ht="49.5">
      <c r="A17" s="67">
        <f>MAX(A$2:A12)+0.01</f>
        <v>3.01</v>
      </c>
      <c r="B17" s="83" t="s">
        <v>186</v>
      </c>
      <c r="C17" s="41" t="s">
        <v>18</v>
      </c>
      <c r="D17" s="4">
        <v>49.75</v>
      </c>
      <c r="F17" s="69">
        <f>D17*E17</f>
        <v>0</v>
      </c>
      <c r="G17" s="64"/>
    </row>
    <row r="18" spans="1:7">
      <c r="A18" s="60"/>
      <c r="B18" s="78"/>
      <c r="C18" s="76"/>
      <c r="D18" s="16"/>
      <c r="E18" s="29"/>
      <c r="F18" s="291"/>
      <c r="G18" s="60"/>
    </row>
    <row r="19" spans="1:7" ht="66">
      <c r="A19" s="67">
        <f>MAX(A$2:A17)+0.01</f>
        <v>3.02</v>
      </c>
      <c r="B19" s="83" t="s">
        <v>187</v>
      </c>
      <c r="C19" s="41" t="s">
        <v>18</v>
      </c>
      <c r="D19" s="4">
        <v>139</v>
      </c>
      <c r="F19" s="69">
        <f>D19*E19</f>
        <v>0</v>
      </c>
      <c r="G19" s="64"/>
    </row>
    <row r="20" spans="1:7">
      <c r="A20" s="67"/>
      <c r="B20" s="84"/>
      <c r="C20" s="41"/>
      <c r="F20" s="69"/>
      <c r="G20"/>
    </row>
    <row r="21" spans="1:7" ht="66">
      <c r="A21" s="67">
        <f>MAX(A$2:A19)+0.01</f>
        <v>3.03</v>
      </c>
      <c r="B21" s="83" t="s">
        <v>185</v>
      </c>
      <c r="C21" s="41" t="s">
        <v>18</v>
      </c>
      <c r="D21" s="4">
        <v>66.05</v>
      </c>
      <c r="F21" s="69">
        <f>D21*E21</f>
        <v>0</v>
      </c>
      <c r="G21" s="64"/>
    </row>
    <row r="22" spans="1:7">
      <c r="A22" s="67"/>
      <c r="B22" s="83"/>
      <c r="C22" s="41"/>
      <c r="F22" s="69"/>
      <c r="G22" s="64"/>
    </row>
    <row r="23" spans="1:7" ht="66">
      <c r="A23" s="67">
        <f>MAX(A$2:A22)+0.01</f>
        <v>3.04</v>
      </c>
      <c r="B23" s="83" t="s">
        <v>181</v>
      </c>
      <c r="C23" s="99" t="s">
        <v>18</v>
      </c>
      <c r="D23" s="4">
        <v>31.35</v>
      </c>
      <c r="F23" s="69">
        <f>D23*E23</f>
        <v>0</v>
      </c>
      <c r="G23" s="64"/>
    </row>
    <row r="24" spans="1:7" ht="99" customHeight="1">
      <c r="A24" s="67"/>
      <c r="B24" s="128" t="s">
        <v>128</v>
      </c>
      <c r="C24" s="99"/>
      <c r="F24" s="69"/>
      <c r="G24" s="64"/>
    </row>
    <row r="25" spans="1:7">
      <c r="A25" s="67"/>
      <c r="B25" s="84" t="s">
        <v>182</v>
      </c>
      <c r="C25" s="99"/>
      <c r="F25" s="69"/>
      <c r="G25" s="64"/>
    </row>
    <row r="26" spans="1:7">
      <c r="A26" s="72"/>
      <c r="B26" s="74"/>
      <c r="C26" s="98"/>
      <c r="D26" s="13"/>
      <c r="E26" s="30"/>
      <c r="F26" s="292"/>
      <c r="G26" s="64"/>
    </row>
    <row r="27" spans="1:7">
      <c r="A27" s="64"/>
      <c r="B27" s="83"/>
      <c r="C27" s="99"/>
      <c r="E27" s="31" t="s">
        <v>22</v>
      </c>
      <c r="F27" s="296">
        <f>SUM(F17:F26)</f>
        <v>0</v>
      </c>
      <c r="G27" s="64"/>
    </row>
    <row r="28" spans="1:7">
      <c r="A28" s="64"/>
      <c r="B28" s="83"/>
      <c r="C28" s="99"/>
      <c r="G28" s="64"/>
    </row>
    <row r="29" spans="1:7">
      <c r="A29" s="64"/>
      <c r="B29" s="83"/>
      <c r="C29" s="99"/>
      <c r="G29" s="64"/>
    </row>
    <row r="30" spans="1:7">
      <c r="A30" s="64"/>
      <c r="B30" s="83"/>
      <c r="C30" s="99"/>
      <c r="G30" s="64"/>
    </row>
    <row r="31" spans="1:7">
      <c r="A31" s="64"/>
      <c r="B31" s="83"/>
      <c r="C31" s="99"/>
      <c r="G31" s="64"/>
    </row>
  </sheetData>
  <sheetProtection algorithmName="SHA-512" hashValue="YItOO/pSDnI+PWnjua7JKviCfpc3OaK2yfr0qyL+c/6vieWcAoBOftXQnUtwvprAyYbYKqux4ACMWUkvYcVTYA==" saltValue="asbpTI67SD/DTv039sYofA=="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G39"/>
  <sheetViews>
    <sheetView tabSelected="1" view="pageBreakPreview" topLeftCell="A4" zoomScale="160" zoomScaleNormal="100" zoomScaleSheetLayoutView="160" zoomScalePageLayoutView="145" workbookViewId="0">
      <selection activeCell="E2" sqref="E2:F30"/>
    </sheetView>
  </sheetViews>
  <sheetFormatPr defaultColWidth="8.7109375" defaultRowHeight="16.5"/>
  <cols>
    <col min="1" max="1" width="6.140625" style="2" customWidth="1"/>
    <col min="2" max="2" width="52.140625" style="3" customWidth="1"/>
    <col min="3" max="3" width="6.28515625" style="77" customWidth="1"/>
    <col min="4" max="4" width="10.7109375" style="4" customWidth="1"/>
    <col min="5" max="5" width="10.7109375" style="1" customWidth="1"/>
    <col min="6" max="6" width="15" style="8" customWidth="1"/>
    <col min="7" max="7" width="6.5703125" style="2" customWidth="1"/>
  </cols>
  <sheetData>
    <row r="1" spans="1:7" s="41" customFormat="1">
      <c r="A1" s="2" t="s">
        <v>20</v>
      </c>
      <c r="B1" s="3" t="s">
        <v>28</v>
      </c>
      <c r="C1" s="32" t="s">
        <v>27</v>
      </c>
      <c r="D1" s="33" t="s">
        <v>41</v>
      </c>
      <c r="E1" s="34" t="s">
        <v>42</v>
      </c>
      <c r="F1" s="33" t="s">
        <v>29</v>
      </c>
    </row>
    <row r="2" spans="1:7" s="20" customFormat="1">
      <c r="A2" s="58">
        <v>4</v>
      </c>
      <c r="B2" s="6" t="s">
        <v>124</v>
      </c>
      <c r="C2" s="75"/>
      <c r="D2" s="4"/>
      <c r="E2" s="1"/>
      <c r="F2" s="69"/>
      <c r="G2" s="58"/>
    </row>
    <row r="3" spans="1:7" s="10" customFormat="1" ht="13.5">
      <c r="A3" s="60"/>
      <c r="B3" s="10" t="s">
        <v>9</v>
      </c>
      <c r="C3" s="76"/>
      <c r="D3" s="16"/>
      <c r="E3" s="29"/>
      <c r="F3" s="291"/>
      <c r="G3" s="60"/>
    </row>
    <row r="4" spans="1:7" s="10" customFormat="1" ht="13.5">
      <c r="A4" s="60"/>
      <c r="B4" s="10" t="s">
        <v>2</v>
      </c>
      <c r="C4" s="76"/>
      <c r="D4" s="16"/>
      <c r="E4" s="29"/>
      <c r="F4" s="291"/>
      <c r="G4" s="60"/>
    </row>
    <row r="5" spans="1:7" s="10" customFormat="1" ht="13.5">
      <c r="A5" s="60"/>
      <c r="B5" s="10" t="s">
        <v>5</v>
      </c>
      <c r="C5" s="76"/>
      <c r="D5" s="16"/>
      <c r="E5" s="29"/>
      <c r="F5" s="291"/>
      <c r="G5" s="60"/>
    </row>
    <row r="6" spans="1:7" s="10" customFormat="1" ht="13.5">
      <c r="A6" s="60"/>
      <c r="B6" s="10" t="s">
        <v>6</v>
      </c>
      <c r="C6" s="76"/>
      <c r="D6" s="16"/>
      <c r="E6" s="29"/>
      <c r="F6" s="291"/>
      <c r="G6" s="60"/>
    </row>
    <row r="7" spans="1:7" s="10" customFormat="1" ht="13.5">
      <c r="A7" s="60"/>
      <c r="B7" s="10" t="s">
        <v>106</v>
      </c>
      <c r="C7" s="76"/>
      <c r="D7" s="16"/>
      <c r="E7" s="29"/>
      <c r="F7" s="291"/>
      <c r="G7" s="60"/>
    </row>
    <row r="8" spans="1:7" s="10" customFormat="1" ht="13.5">
      <c r="A8" s="60"/>
      <c r="B8" s="10" t="s">
        <v>68</v>
      </c>
      <c r="C8" s="76"/>
      <c r="D8" s="16"/>
      <c r="E8" s="29"/>
      <c r="F8" s="291"/>
      <c r="G8" s="60"/>
    </row>
    <row r="9" spans="1:7" s="10" customFormat="1" ht="13.5">
      <c r="A9" s="60"/>
      <c r="B9" s="10" t="s">
        <v>46</v>
      </c>
      <c r="C9" s="76"/>
      <c r="D9" s="16"/>
      <c r="E9" s="29"/>
      <c r="F9" s="291"/>
      <c r="G9" s="60"/>
    </row>
    <row r="10" spans="1:7" s="10" customFormat="1" ht="13.5">
      <c r="A10" s="60"/>
      <c r="B10" s="10" t="s">
        <v>57</v>
      </c>
      <c r="C10" s="76"/>
      <c r="D10" s="16"/>
      <c r="E10" s="29"/>
      <c r="F10" s="291"/>
      <c r="G10" s="60"/>
    </row>
    <row r="11" spans="1:7" s="10" customFormat="1" ht="13.5">
      <c r="A11" s="60"/>
      <c r="B11" s="10" t="s">
        <v>74</v>
      </c>
      <c r="C11" s="76"/>
      <c r="D11" s="16"/>
      <c r="E11" s="29"/>
      <c r="F11" s="291"/>
      <c r="G11" s="60"/>
    </row>
    <row r="12" spans="1:7" s="10" customFormat="1" ht="13.5">
      <c r="A12" s="60"/>
      <c r="B12" s="10" t="s">
        <v>80</v>
      </c>
      <c r="C12" s="76"/>
      <c r="D12" s="16"/>
      <c r="E12" s="29"/>
      <c r="F12" s="291"/>
      <c r="G12" s="60"/>
    </row>
    <row r="13" spans="1:7" s="10" customFormat="1" ht="13.5">
      <c r="A13" s="60"/>
      <c r="B13" s="10" t="s">
        <v>81</v>
      </c>
      <c r="C13" s="76"/>
      <c r="D13" s="16"/>
      <c r="E13" s="29"/>
      <c r="F13" s="291"/>
      <c r="G13" s="60"/>
    </row>
    <row r="14" spans="1:7" s="10" customFormat="1" ht="13.5">
      <c r="A14" s="60"/>
      <c r="B14" s="61" t="s">
        <v>82</v>
      </c>
      <c r="C14" s="76"/>
      <c r="D14" s="16"/>
      <c r="E14" s="29"/>
      <c r="F14" s="291"/>
      <c r="G14" s="60"/>
    </row>
    <row r="15" spans="1:7" s="10" customFormat="1" ht="13.5">
      <c r="A15" s="60"/>
      <c r="B15" s="10" t="s">
        <v>35</v>
      </c>
      <c r="C15" s="76"/>
      <c r="D15" s="16"/>
      <c r="E15" s="29"/>
      <c r="F15" s="291"/>
      <c r="G15" s="60"/>
    </row>
    <row r="16" spans="1:7" s="10" customFormat="1" ht="16.5" customHeight="1">
      <c r="A16" s="60"/>
      <c r="C16" s="76"/>
      <c r="D16" s="16"/>
      <c r="E16" s="29"/>
      <c r="F16" s="291"/>
      <c r="G16" s="60"/>
    </row>
    <row r="17" spans="1:7" s="10" customFormat="1" ht="16.5" customHeight="1">
      <c r="A17" s="60"/>
      <c r="B17" s="65" t="s">
        <v>43</v>
      </c>
      <c r="C17" s="76"/>
      <c r="D17" s="16"/>
      <c r="E17" s="29"/>
      <c r="F17" s="291"/>
      <c r="G17" s="60"/>
    </row>
    <row r="18" spans="1:7" s="10" customFormat="1" ht="66">
      <c r="A18" s="60"/>
      <c r="B18" s="107" t="s">
        <v>125</v>
      </c>
      <c r="C18" s="76"/>
      <c r="D18" s="16"/>
      <c r="E18" s="29"/>
      <c r="F18" s="291"/>
      <c r="G18" s="60"/>
    </row>
    <row r="19" spans="1:7" s="10" customFormat="1" ht="16.5" customHeight="1">
      <c r="A19" s="60"/>
      <c r="C19" s="76"/>
      <c r="D19" s="16"/>
      <c r="E19" s="29"/>
      <c r="F19" s="291"/>
      <c r="G19" s="60"/>
    </row>
    <row r="20" spans="1:7" ht="66">
      <c r="A20" s="67">
        <f>MAX(A$2:A19)+0.01</f>
        <v>4.01</v>
      </c>
      <c r="B20" s="83" t="s">
        <v>176</v>
      </c>
      <c r="C20" s="41" t="s">
        <v>18</v>
      </c>
      <c r="D20" s="4">
        <v>49.75</v>
      </c>
      <c r="F20" s="69">
        <f>D20*E20</f>
        <v>0</v>
      </c>
      <c r="G20"/>
    </row>
    <row r="21" spans="1:7">
      <c r="A21" s="67"/>
      <c r="B21" s="83"/>
      <c r="C21" s="41"/>
      <c r="F21" s="69"/>
      <c r="G21"/>
    </row>
    <row r="22" spans="1:7" ht="33">
      <c r="A22" s="67">
        <f>MAX(A$2:A21)+0.01</f>
        <v>4.0199999999999996</v>
      </c>
      <c r="B22" s="83" t="s">
        <v>177</v>
      </c>
      <c r="C22" s="41" t="s">
        <v>18</v>
      </c>
      <c r="D22" s="4">
        <v>49.75</v>
      </c>
      <c r="F22" s="69">
        <f>D22*E22</f>
        <v>0</v>
      </c>
      <c r="G22"/>
    </row>
    <row r="23" spans="1:7">
      <c r="A23" s="67"/>
      <c r="B23" s="83"/>
      <c r="C23" s="41"/>
      <c r="F23" s="69"/>
      <c r="G23"/>
    </row>
    <row r="24" spans="1:7" ht="82.5">
      <c r="A24" s="67">
        <f>MAX(A$2:A22)+0.01</f>
        <v>4.03</v>
      </c>
      <c r="B24" s="83" t="s">
        <v>175</v>
      </c>
      <c r="C24" s="41" t="s">
        <v>18</v>
      </c>
      <c r="D24" s="4">
        <v>49.75</v>
      </c>
      <c r="F24" s="69">
        <f>D24*E24</f>
        <v>0</v>
      </c>
      <c r="G24"/>
    </row>
    <row r="25" spans="1:7">
      <c r="A25" s="67"/>
      <c r="B25" s="84" t="s">
        <v>178</v>
      </c>
      <c r="C25" s="41"/>
      <c r="F25" s="69"/>
      <c r="G25"/>
    </row>
    <row r="26" spans="1:7">
      <c r="A26" s="67"/>
      <c r="B26" s="84"/>
      <c r="C26" s="41"/>
      <c r="F26" s="69"/>
      <c r="G26"/>
    </row>
    <row r="27" spans="1:7" ht="82.5">
      <c r="A27" s="67">
        <f>MAX(A$2:A24)+0.01</f>
        <v>4.04</v>
      </c>
      <c r="B27" s="83" t="s">
        <v>183</v>
      </c>
      <c r="C27" s="41" t="s">
        <v>18</v>
      </c>
      <c r="D27" s="4">
        <v>5.3</v>
      </c>
      <c r="F27" s="69">
        <f>D27*E27</f>
        <v>0</v>
      </c>
      <c r="G27"/>
    </row>
    <row r="28" spans="1:7">
      <c r="A28" s="67"/>
      <c r="B28" s="84" t="s">
        <v>184</v>
      </c>
      <c r="C28"/>
      <c r="D28"/>
      <c r="E28" s="96"/>
      <c r="F28" s="96"/>
      <c r="G28"/>
    </row>
    <row r="29" spans="1:7">
      <c r="A29" s="72"/>
      <c r="B29" s="74"/>
      <c r="C29" s="98"/>
      <c r="D29" s="13"/>
      <c r="E29" s="30"/>
      <c r="F29" s="292"/>
      <c r="G29" s="64"/>
    </row>
    <row r="30" spans="1:7">
      <c r="A30" s="64"/>
      <c r="B30" s="83"/>
      <c r="C30" s="99"/>
      <c r="E30" s="31" t="s">
        <v>22</v>
      </c>
      <c r="F30" s="296">
        <f>SUM(F20:F29)</f>
        <v>0</v>
      </c>
      <c r="G30" s="64"/>
    </row>
    <row r="31" spans="1:7">
      <c r="A31" s="64"/>
      <c r="B31" s="83"/>
      <c r="C31" s="99"/>
      <c r="G31" s="64"/>
    </row>
    <row r="32" spans="1:7">
      <c r="A32" s="64"/>
      <c r="B32"/>
      <c r="C32" s="99"/>
      <c r="G32" s="64"/>
    </row>
    <row r="33" spans="1:7">
      <c r="A33" s="62"/>
      <c r="B33"/>
      <c r="C33" s="99"/>
      <c r="G33" s="62"/>
    </row>
    <row r="34" spans="1:7">
      <c r="A34" s="62"/>
      <c r="B34"/>
      <c r="C34" s="99"/>
      <c r="G34" s="62"/>
    </row>
    <row r="35" spans="1:7">
      <c r="A35" s="62"/>
      <c r="B35"/>
      <c r="C35" s="99"/>
      <c r="G35" s="62"/>
    </row>
    <row r="36" spans="1:7">
      <c r="A36" s="62"/>
      <c r="B36"/>
      <c r="C36" s="99"/>
      <c r="G36" s="62"/>
    </row>
    <row r="37" spans="1:7">
      <c r="A37" s="62"/>
      <c r="B37"/>
      <c r="C37" s="99"/>
      <c r="G37" s="62"/>
    </row>
    <row r="38" spans="1:7">
      <c r="A38" s="73"/>
      <c r="B38"/>
      <c r="C38" s="99"/>
      <c r="G38" s="73"/>
    </row>
    <row r="39" spans="1:7">
      <c r="A39" s="73"/>
      <c r="B39"/>
      <c r="C39" s="99"/>
      <c r="G39" s="73"/>
    </row>
  </sheetData>
  <sheetProtection algorithmName="SHA-512" hashValue="LzShCJRDgUhMi8ApEJnRRhinOCNHDcvKILCji6lL6K2zGd634KDG5H8dmQrDnRnBSgSSb/dWIdKBToVGGKyXkA==" saltValue="BmbCScwvgVhD2F6UssLV+w=="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G131"/>
  <sheetViews>
    <sheetView view="pageBreakPreview" topLeftCell="A34" zoomScale="160" zoomScaleNormal="100" zoomScaleSheetLayoutView="160" workbookViewId="0">
      <selection activeCell="F22" sqref="F22"/>
    </sheetView>
  </sheetViews>
  <sheetFormatPr defaultColWidth="8.7109375" defaultRowHeight="16.5"/>
  <cols>
    <col min="1" max="1" width="6.140625" style="2" customWidth="1"/>
    <col min="2" max="2" width="52.140625" style="3" customWidth="1"/>
    <col min="3" max="3" width="6.28515625" style="77" customWidth="1"/>
    <col min="4" max="4" width="10.7109375" style="4" customWidth="1"/>
    <col min="5" max="5" width="10.7109375" style="1" customWidth="1"/>
    <col min="6" max="6" width="15" style="8" customWidth="1"/>
    <col min="7" max="7" width="6.5703125" style="2" customWidth="1"/>
  </cols>
  <sheetData>
    <row r="1" spans="1:7" s="41" customFormat="1">
      <c r="A1" s="2" t="s">
        <v>20</v>
      </c>
      <c r="B1" s="3" t="s">
        <v>28</v>
      </c>
      <c r="C1" s="32" t="s">
        <v>27</v>
      </c>
      <c r="D1" s="33" t="s">
        <v>41</v>
      </c>
      <c r="E1" s="34" t="s">
        <v>42</v>
      </c>
      <c r="F1" s="33" t="s">
        <v>29</v>
      </c>
    </row>
    <row r="2" spans="1:7" s="20" customFormat="1">
      <c r="A2" s="58">
        <v>5</v>
      </c>
      <c r="B2" s="6" t="s">
        <v>38</v>
      </c>
      <c r="C2" s="75"/>
      <c r="D2" s="4"/>
      <c r="E2" s="1"/>
      <c r="F2" s="69"/>
      <c r="G2" s="58"/>
    </row>
    <row r="3" spans="1:7" s="10" customFormat="1" ht="13.5">
      <c r="A3" s="60"/>
      <c r="B3" s="10" t="s">
        <v>9</v>
      </c>
      <c r="C3" s="76"/>
      <c r="D3" s="16"/>
      <c r="E3" s="29"/>
      <c r="F3" s="291"/>
      <c r="G3" s="60"/>
    </row>
    <row r="4" spans="1:7" s="10" customFormat="1" ht="13.5">
      <c r="A4" s="60"/>
      <c r="B4" s="10" t="s">
        <v>2</v>
      </c>
      <c r="C4" s="76"/>
      <c r="D4" s="16"/>
      <c r="E4" s="29"/>
      <c r="F4" s="291"/>
      <c r="G4" s="60"/>
    </row>
    <row r="5" spans="1:7" s="10" customFormat="1" ht="13.5">
      <c r="A5" s="60"/>
      <c r="B5" s="10" t="s">
        <v>5</v>
      </c>
      <c r="C5" s="76"/>
      <c r="D5" s="16"/>
      <c r="E5" s="29"/>
      <c r="F5" s="291"/>
      <c r="G5" s="60"/>
    </row>
    <row r="6" spans="1:7" s="10" customFormat="1" ht="13.5">
      <c r="A6" s="60"/>
      <c r="B6" s="10" t="s">
        <v>6</v>
      </c>
      <c r="C6" s="76"/>
      <c r="D6" s="16"/>
      <c r="E6" s="29"/>
      <c r="F6" s="291"/>
      <c r="G6" s="60"/>
    </row>
    <row r="7" spans="1:7" s="10" customFormat="1" ht="13.5">
      <c r="A7" s="60"/>
      <c r="B7" s="10" t="s">
        <v>106</v>
      </c>
      <c r="C7" s="76"/>
      <c r="D7" s="16"/>
      <c r="E7" s="29"/>
      <c r="F7" s="291"/>
      <c r="G7" s="60"/>
    </row>
    <row r="8" spans="1:7" s="10" customFormat="1" ht="13.5">
      <c r="A8" s="60"/>
      <c r="B8" s="10" t="s">
        <v>68</v>
      </c>
      <c r="C8" s="76"/>
      <c r="D8" s="16"/>
      <c r="E8" s="29"/>
      <c r="F8" s="291"/>
      <c r="G8" s="60"/>
    </row>
    <row r="9" spans="1:7" s="10" customFormat="1" ht="13.5">
      <c r="A9" s="60"/>
      <c r="B9" s="10" t="s">
        <v>46</v>
      </c>
      <c r="C9" s="76"/>
      <c r="D9" s="16"/>
      <c r="E9" s="29"/>
      <c r="F9" s="291"/>
      <c r="G9" s="60"/>
    </row>
    <row r="10" spans="1:7" s="10" customFormat="1" ht="13.5">
      <c r="A10" s="60"/>
      <c r="B10" s="10" t="s">
        <v>57</v>
      </c>
      <c r="C10" s="76"/>
      <c r="D10" s="16"/>
      <c r="E10" s="29"/>
      <c r="F10" s="291"/>
      <c r="G10" s="60"/>
    </row>
    <row r="11" spans="1:7" s="10" customFormat="1" ht="13.5">
      <c r="A11" s="60"/>
      <c r="B11" s="10" t="s">
        <v>74</v>
      </c>
      <c r="C11" s="76"/>
      <c r="D11" s="16"/>
      <c r="E11" s="29"/>
      <c r="F11" s="291"/>
      <c r="G11" s="60"/>
    </row>
    <row r="12" spans="1:7" s="10" customFormat="1" ht="13.5">
      <c r="A12" s="60"/>
      <c r="B12" s="10" t="s">
        <v>80</v>
      </c>
      <c r="C12" s="76"/>
      <c r="D12" s="16"/>
      <c r="E12" s="29"/>
      <c r="F12" s="291"/>
      <c r="G12" s="60"/>
    </row>
    <row r="13" spans="1:7" s="10" customFormat="1" ht="13.5">
      <c r="A13" s="60"/>
      <c r="B13" s="10" t="s">
        <v>81</v>
      </c>
      <c r="C13" s="76"/>
      <c r="D13" s="16"/>
      <c r="E13" s="29"/>
      <c r="F13" s="291"/>
      <c r="G13" s="60"/>
    </row>
    <row r="14" spans="1:7" s="10" customFormat="1" ht="13.5">
      <c r="A14" s="60"/>
      <c r="B14" s="61" t="s">
        <v>82</v>
      </c>
      <c r="C14" s="76"/>
      <c r="D14" s="16"/>
      <c r="E14" s="29"/>
      <c r="F14" s="291"/>
      <c r="G14" s="60"/>
    </row>
    <row r="15" spans="1:7" s="10" customFormat="1" ht="13.5">
      <c r="A15" s="60"/>
      <c r="B15" s="10" t="s">
        <v>35</v>
      </c>
      <c r="C15" s="76"/>
      <c r="D15" s="16"/>
      <c r="E15" s="29"/>
      <c r="F15" s="291"/>
      <c r="G15" s="60"/>
    </row>
    <row r="16" spans="1:7" s="10" customFormat="1" ht="13.5">
      <c r="A16" s="60"/>
      <c r="C16" s="76"/>
      <c r="D16" s="16"/>
      <c r="E16" s="29"/>
      <c r="F16" s="291"/>
      <c r="G16" s="60"/>
    </row>
    <row r="17" spans="1:7">
      <c r="A17" s="127"/>
      <c r="B17" s="65" t="s">
        <v>84</v>
      </c>
      <c r="C17" s="41"/>
      <c r="F17" s="69"/>
      <c r="G17"/>
    </row>
    <row r="18" spans="1:7" ht="49.5">
      <c r="A18" s="127"/>
      <c r="B18" s="66" t="s">
        <v>105</v>
      </c>
      <c r="C18" s="41"/>
      <c r="F18" s="69"/>
      <c r="G18"/>
    </row>
    <row r="19" spans="1:7">
      <c r="A19" s="127"/>
      <c r="B19" s="83"/>
      <c r="C19" s="41"/>
      <c r="F19" s="69"/>
      <c r="G19"/>
    </row>
    <row r="20" spans="1:7" s="10" customFormat="1" ht="115.5">
      <c r="A20" s="67">
        <f>MAX(A$2:A15)+0.01</f>
        <v>5.01</v>
      </c>
      <c r="B20" t="s">
        <v>179</v>
      </c>
      <c r="C20" s="97" t="s">
        <v>18</v>
      </c>
      <c r="D20" s="4">
        <v>60.2</v>
      </c>
      <c r="E20" s="1"/>
      <c r="F20" s="69">
        <f>D20*E20</f>
        <v>0</v>
      </c>
    </row>
    <row r="21" spans="1:7" s="10" customFormat="1">
      <c r="A21" s="67"/>
      <c r="B21" s="84"/>
      <c r="C21" s="97"/>
      <c r="D21" s="4"/>
      <c r="E21" s="1"/>
      <c r="F21" s="69"/>
    </row>
    <row r="22" spans="1:7" ht="66">
      <c r="A22" s="67">
        <f>MAX(A$2:A21)+0.01</f>
        <v>5.0199999999999996</v>
      </c>
      <c r="B22" s="83" t="s">
        <v>180</v>
      </c>
      <c r="C22" s="99" t="s">
        <v>18</v>
      </c>
      <c r="D22" s="4">
        <v>60.2</v>
      </c>
      <c r="F22" s="69">
        <f>D22*E22</f>
        <v>0</v>
      </c>
      <c r="G22" s="64"/>
    </row>
    <row r="23" spans="1:7" ht="90.75" customHeight="1">
      <c r="A23" s="67"/>
      <c r="B23" s="128" t="s">
        <v>127</v>
      </c>
      <c r="C23" s="99"/>
      <c r="F23" s="69"/>
      <c r="G23" s="64"/>
    </row>
    <row r="24" spans="1:7">
      <c r="A24" s="72"/>
      <c r="B24" s="74"/>
      <c r="C24" s="98"/>
      <c r="D24" s="13"/>
      <c r="E24" s="30"/>
      <c r="F24" s="292"/>
      <c r="G24" s="64"/>
    </row>
    <row r="25" spans="1:7">
      <c r="A25" s="62"/>
      <c r="B25"/>
      <c r="C25" s="99"/>
      <c r="E25" s="31" t="s">
        <v>22</v>
      </c>
      <c r="F25" s="296">
        <f>SUM(F20:F24)</f>
        <v>0</v>
      </c>
      <c r="G25" s="62"/>
    </row>
    <row r="26" spans="1:7">
      <c r="A26" s="62"/>
      <c r="B26"/>
      <c r="C26" s="99"/>
      <c r="G26" s="62"/>
    </row>
    <row r="27" spans="1:7">
      <c r="A27" s="62"/>
      <c r="B27"/>
      <c r="C27" s="99"/>
      <c r="G27" s="62"/>
    </row>
    <row r="28" spans="1:7">
      <c r="A28" s="62"/>
      <c r="B28"/>
      <c r="C28" s="99"/>
      <c r="F28" s="129"/>
      <c r="G28" s="62"/>
    </row>
    <row r="29" spans="1:7">
      <c r="A29" s="73"/>
      <c r="B29"/>
      <c r="C29" s="99"/>
      <c r="F29" s="129"/>
      <c r="G29" s="73"/>
    </row>
    <row r="30" spans="1:7">
      <c r="A30" s="73"/>
      <c r="B30"/>
      <c r="C30" s="99"/>
      <c r="F30" s="129"/>
      <c r="G30" s="73"/>
    </row>
    <row r="31" spans="1:7">
      <c r="F31" s="129"/>
    </row>
    <row r="32" spans="1:7">
      <c r="F32" s="129"/>
    </row>
    <row r="33" spans="6:6">
      <c r="F33" s="129"/>
    </row>
    <row r="34" spans="6:6">
      <c r="F34" s="129"/>
    </row>
    <row r="35" spans="6:6">
      <c r="F35" s="129"/>
    </row>
    <row r="36" spans="6:6">
      <c r="F36" s="129"/>
    </row>
    <row r="37" spans="6:6">
      <c r="F37" s="129"/>
    </row>
    <row r="38" spans="6:6">
      <c r="F38" s="129"/>
    </row>
    <row r="39" spans="6:6">
      <c r="F39" s="129"/>
    </row>
    <row r="40" spans="6:6">
      <c r="F40" s="129"/>
    </row>
    <row r="41" spans="6:6">
      <c r="F41" s="129"/>
    </row>
    <row r="42" spans="6:6">
      <c r="F42" s="129"/>
    </row>
    <row r="43" spans="6:6">
      <c r="F43" s="129"/>
    </row>
    <row r="44" spans="6:6">
      <c r="F44" s="129"/>
    </row>
    <row r="45" spans="6:6">
      <c r="F45" s="129"/>
    </row>
    <row r="46" spans="6:6">
      <c r="F46" s="129"/>
    </row>
    <row r="47" spans="6:6">
      <c r="F47" s="129"/>
    </row>
    <row r="48" spans="6:6">
      <c r="F48" s="129"/>
    </row>
    <row r="49" spans="6:6">
      <c r="F49" s="129"/>
    </row>
    <row r="50" spans="6:6">
      <c r="F50" s="129"/>
    </row>
    <row r="51" spans="6:6">
      <c r="F51" s="129"/>
    </row>
    <row r="52" spans="6:6">
      <c r="F52" s="129"/>
    </row>
    <row r="53" spans="6:6">
      <c r="F53" s="129"/>
    </row>
    <row r="54" spans="6:6">
      <c r="F54" s="129"/>
    </row>
    <row r="55" spans="6:6">
      <c r="F55" s="129"/>
    </row>
    <row r="56" spans="6:6">
      <c r="F56" s="129"/>
    </row>
    <row r="57" spans="6:6">
      <c r="F57" s="129"/>
    </row>
    <row r="58" spans="6:6">
      <c r="F58" s="129"/>
    </row>
    <row r="59" spans="6:6">
      <c r="F59" s="129"/>
    </row>
    <row r="60" spans="6:6">
      <c r="F60" s="129"/>
    </row>
    <row r="61" spans="6:6">
      <c r="F61" s="129"/>
    </row>
    <row r="62" spans="6:6">
      <c r="F62" s="129"/>
    </row>
    <row r="63" spans="6:6">
      <c r="F63" s="129"/>
    </row>
    <row r="64" spans="6:6">
      <c r="F64" s="129"/>
    </row>
    <row r="65" spans="6:6">
      <c r="F65" s="129"/>
    </row>
    <row r="66" spans="6:6">
      <c r="F66" s="129"/>
    </row>
    <row r="67" spans="6:6">
      <c r="F67" s="129"/>
    </row>
    <row r="68" spans="6:6">
      <c r="F68" s="129"/>
    </row>
    <row r="69" spans="6:6">
      <c r="F69" s="129"/>
    </row>
    <row r="70" spans="6:6">
      <c r="F70" s="129"/>
    </row>
    <row r="71" spans="6:6">
      <c r="F71" s="129"/>
    </row>
    <row r="72" spans="6:6">
      <c r="F72" s="129"/>
    </row>
    <row r="73" spans="6:6">
      <c r="F73" s="129"/>
    </row>
    <row r="74" spans="6:6">
      <c r="F74" s="129"/>
    </row>
    <row r="75" spans="6:6">
      <c r="F75" s="129"/>
    </row>
    <row r="76" spans="6:6">
      <c r="F76" s="129"/>
    </row>
    <row r="77" spans="6:6">
      <c r="F77" s="129"/>
    </row>
    <row r="78" spans="6:6">
      <c r="F78" s="129"/>
    </row>
    <row r="79" spans="6:6">
      <c r="F79" s="129"/>
    </row>
    <row r="80" spans="6:6">
      <c r="F80" s="129"/>
    </row>
    <row r="81" spans="6:6">
      <c r="F81" s="129"/>
    </row>
    <row r="82" spans="6:6">
      <c r="F82" s="129"/>
    </row>
    <row r="83" spans="6:6">
      <c r="F83" s="129"/>
    </row>
    <row r="84" spans="6:6">
      <c r="F84" s="129"/>
    </row>
    <row r="85" spans="6:6">
      <c r="F85" s="129"/>
    </row>
    <row r="86" spans="6:6">
      <c r="F86" s="129"/>
    </row>
    <row r="87" spans="6:6">
      <c r="F87" s="129"/>
    </row>
    <row r="88" spans="6:6">
      <c r="F88" s="129"/>
    </row>
    <row r="89" spans="6:6">
      <c r="F89" s="129"/>
    </row>
    <row r="90" spans="6:6">
      <c r="F90" s="129"/>
    </row>
    <row r="91" spans="6:6">
      <c r="F91" s="129"/>
    </row>
    <row r="92" spans="6:6">
      <c r="F92" s="129"/>
    </row>
    <row r="93" spans="6:6">
      <c r="F93" s="129"/>
    </row>
    <row r="94" spans="6:6">
      <c r="F94" s="129"/>
    </row>
    <row r="95" spans="6:6">
      <c r="F95" s="129"/>
    </row>
    <row r="96" spans="6:6">
      <c r="F96" s="129"/>
    </row>
    <row r="97" spans="6:6">
      <c r="F97" s="129"/>
    </row>
    <row r="98" spans="6:6">
      <c r="F98" s="129"/>
    </row>
    <row r="99" spans="6:6">
      <c r="F99" s="129"/>
    </row>
    <row r="100" spans="6:6">
      <c r="F100" s="129"/>
    </row>
    <row r="101" spans="6:6">
      <c r="F101" s="129"/>
    </row>
    <row r="102" spans="6:6">
      <c r="F102" s="129"/>
    </row>
    <row r="103" spans="6:6">
      <c r="F103" s="129"/>
    </row>
    <row r="104" spans="6:6">
      <c r="F104" s="129"/>
    </row>
    <row r="105" spans="6:6">
      <c r="F105" s="129"/>
    </row>
    <row r="106" spans="6:6">
      <c r="F106" s="129"/>
    </row>
    <row r="107" spans="6:6">
      <c r="F107" s="129"/>
    </row>
    <row r="108" spans="6:6">
      <c r="F108" s="129"/>
    </row>
    <row r="109" spans="6:6">
      <c r="F109" s="129"/>
    </row>
    <row r="110" spans="6:6">
      <c r="F110" s="129"/>
    </row>
    <row r="111" spans="6:6">
      <c r="F111" s="129"/>
    </row>
    <row r="112" spans="6:6">
      <c r="F112" s="129"/>
    </row>
    <row r="113" spans="6:6">
      <c r="F113" s="129"/>
    </row>
    <row r="114" spans="6:6">
      <c r="F114" s="129"/>
    </row>
    <row r="115" spans="6:6">
      <c r="F115" s="129"/>
    </row>
    <row r="116" spans="6:6">
      <c r="F116" s="129"/>
    </row>
    <row r="117" spans="6:6">
      <c r="F117" s="129"/>
    </row>
    <row r="118" spans="6:6">
      <c r="F118" s="129"/>
    </row>
    <row r="119" spans="6:6">
      <c r="F119" s="129"/>
    </row>
    <row r="120" spans="6:6">
      <c r="F120" s="129"/>
    </row>
    <row r="121" spans="6:6">
      <c r="F121" s="129"/>
    </row>
    <row r="122" spans="6:6">
      <c r="F122" s="129"/>
    </row>
    <row r="123" spans="6:6">
      <c r="F123" s="129"/>
    </row>
    <row r="124" spans="6:6">
      <c r="F124" s="129"/>
    </row>
    <row r="125" spans="6:6">
      <c r="F125" s="129"/>
    </row>
    <row r="126" spans="6:6">
      <c r="F126" s="129"/>
    </row>
    <row r="127" spans="6:6">
      <c r="F127" s="129"/>
    </row>
    <row r="128" spans="6:6">
      <c r="F128" s="129"/>
    </row>
    <row r="129" spans="6:6">
      <c r="F129" s="129"/>
    </row>
    <row r="130" spans="6:6">
      <c r="F130" s="129"/>
    </row>
    <row r="131" spans="6:6">
      <c r="F131" s="129"/>
    </row>
  </sheetData>
  <sheetProtection algorithmName="SHA-512" hashValue="u/tXka+/3iDSFZ5nivO2FBaZ9J6vF8mArQ7C3Sbk5jNKOeZPAgnHJ2D8NhkyN8QZOMma7XPJBTLbilEcp7WOJQ==" saltValue="jA3V/6e7oaryk5PFul7y6g=="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G51"/>
  <sheetViews>
    <sheetView view="pageBreakPreview" zoomScaleNormal="100" zoomScaleSheetLayoutView="100" zoomScalePageLayoutView="145" workbookViewId="0">
      <selection activeCell="E23" sqref="E23"/>
    </sheetView>
  </sheetViews>
  <sheetFormatPr defaultColWidth="8.7109375" defaultRowHeight="16.5"/>
  <cols>
    <col min="1" max="1" width="6.140625" style="2" customWidth="1"/>
    <col min="2" max="2" width="52.140625" style="83" customWidth="1"/>
    <col min="3" max="3" width="6.28515625" style="77" customWidth="1"/>
    <col min="4" max="4" width="10.7109375" style="4" customWidth="1"/>
    <col min="5" max="5" width="10.7109375" style="1" customWidth="1"/>
    <col min="6" max="6" width="15" style="8" customWidth="1"/>
    <col min="7" max="7" width="6.5703125" style="2" customWidth="1"/>
  </cols>
  <sheetData>
    <row r="1" spans="1:7" s="41" customFormat="1">
      <c r="A1" s="2" t="s">
        <v>20</v>
      </c>
      <c r="B1" s="3" t="s">
        <v>28</v>
      </c>
      <c r="C1" s="32" t="s">
        <v>27</v>
      </c>
      <c r="D1" s="33" t="s">
        <v>41</v>
      </c>
      <c r="E1" s="34" t="s">
        <v>42</v>
      </c>
      <c r="F1" s="33" t="s">
        <v>29</v>
      </c>
    </row>
    <row r="2" spans="1:7" s="20" customFormat="1">
      <c r="A2" s="58">
        <v>6</v>
      </c>
      <c r="B2" s="78" t="s">
        <v>135</v>
      </c>
      <c r="C2" s="75"/>
      <c r="D2" s="4"/>
      <c r="E2" s="1"/>
      <c r="F2" s="69"/>
      <c r="G2" s="58"/>
    </row>
    <row r="3" spans="1:7" s="10" customFormat="1" ht="13.5">
      <c r="A3" s="60"/>
      <c r="B3" s="10" t="s">
        <v>9</v>
      </c>
      <c r="C3" s="76"/>
      <c r="D3" s="16"/>
      <c r="E3" s="29"/>
      <c r="F3" s="291"/>
      <c r="G3" s="60"/>
    </row>
    <row r="4" spans="1:7" s="10" customFormat="1" ht="13.5">
      <c r="A4" s="60"/>
      <c r="B4" s="10" t="s">
        <v>2</v>
      </c>
      <c r="C4" s="76"/>
      <c r="D4" s="16"/>
      <c r="E4" s="29"/>
      <c r="F4" s="291"/>
      <c r="G4" s="60"/>
    </row>
    <row r="5" spans="1:7" s="10" customFormat="1" ht="13.5">
      <c r="A5" s="60"/>
      <c r="B5" s="10" t="s">
        <v>5</v>
      </c>
      <c r="C5" s="76"/>
      <c r="D5" s="16"/>
      <c r="E5" s="29"/>
      <c r="F5" s="291"/>
      <c r="G5" s="60"/>
    </row>
    <row r="6" spans="1:7" s="10" customFormat="1" ht="13.5">
      <c r="A6" s="60"/>
      <c r="B6" s="10" t="s">
        <v>6</v>
      </c>
      <c r="C6" s="76"/>
      <c r="D6" s="16"/>
      <c r="E6" s="29"/>
      <c r="F6" s="291"/>
      <c r="G6" s="60"/>
    </row>
    <row r="7" spans="1:7" s="10" customFormat="1" ht="13.5">
      <c r="A7" s="60"/>
      <c r="B7" s="10" t="s">
        <v>106</v>
      </c>
      <c r="C7" s="76"/>
      <c r="D7" s="16"/>
      <c r="E7" s="29"/>
      <c r="F7" s="291"/>
      <c r="G7" s="60"/>
    </row>
    <row r="8" spans="1:7" s="10" customFormat="1" ht="13.5">
      <c r="A8" s="60"/>
      <c r="B8" s="10" t="s">
        <v>68</v>
      </c>
      <c r="C8" s="76"/>
      <c r="D8" s="16"/>
      <c r="E8" s="29"/>
      <c r="F8" s="291"/>
      <c r="G8" s="60"/>
    </row>
    <row r="9" spans="1:7" s="10" customFormat="1" ht="13.5">
      <c r="A9" s="60"/>
      <c r="B9" s="10" t="s">
        <v>46</v>
      </c>
      <c r="C9" s="76"/>
      <c r="D9" s="16"/>
      <c r="E9" s="29"/>
      <c r="F9" s="291"/>
      <c r="G9" s="60"/>
    </row>
    <row r="10" spans="1:7" s="10" customFormat="1" ht="13.5">
      <c r="A10" s="60"/>
      <c r="B10" s="80" t="s">
        <v>53</v>
      </c>
      <c r="C10" s="76"/>
      <c r="D10" s="16"/>
      <c r="E10" s="29"/>
      <c r="F10" s="291"/>
      <c r="G10" s="60"/>
    </row>
    <row r="11" spans="1:7" s="10" customFormat="1" ht="13.5">
      <c r="A11" s="60"/>
      <c r="B11" s="80" t="s">
        <v>74</v>
      </c>
      <c r="C11" s="76"/>
      <c r="D11" s="16"/>
      <c r="E11" s="29"/>
      <c r="F11" s="291"/>
      <c r="G11" s="60"/>
    </row>
    <row r="12" spans="1:7" s="10" customFormat="1" ht="13.5">
      <c r="A12" s="60"/>
      <c r="B12" s="80" t="s">
        <v>32</v>
      </c>
      <c r="C12" s="76"/>
      <c r="D12" s="16"/>
      <c r="E12" s="29"/>
      <c r="F12" s="291"/>
      <c r="G12" s="60"/>
    </row>
    <row r="13" spans="1:7" s="10" customFormat="1" ht="13.5">
      <c r="A13" s="60"/>
      <c r="B13" s="80" t="s">
        <v>33</v>
      </c>
      <c r="C13" s="76"/>
      <c r="D13" s="16"/>
      <c r="E13" s="29"/>
      <c r="F13" s="291"/>
      <c r="G13" s="60"/>
    </row>
    <row r="14" spans="1:7" s="10" customFormat="1" ht="13.5">
      <c r="A14" s="60"/>
      <c r="B14" s="80" t="s">
        <v>34</v>
      </c>
      <c r="C14" s="76"/>
      <c r="D14" s="16"/>
      <c r="E14" s="29"/>
      <c r="F14" s="291"/>
      <c r="G14" s="60"/>
    </row>
    <row r="15" spans="1:7" s="10" customFormat="1" ht="27">
      <c r="A15" s="60"/>
      <c r="B15" s="80" t="s">
        <v>77</v>
      </c>
      <c r="C15" s="76"/>
      <c r="D15" s="16"/>
      <c r="E15" s="29"/>
      <c r="F15" s="291"/>
      <c r="G15" s="60"/>
    </row>
    <row r="16" spans="1:7" s="10" customFormat="1" ht="13.5">
      <c r="A16" s="60"/>
      <c r="B16" s="61" t="s">
        <v>39</v>
      </c>
      <c r="C16" s="76"/>
      <c r="D16" s="16"/>
      <c r="E16" s="29"/>
      <c r="F16" s="291"/>
      <c r="G16" s="60"/>
    </row>
    <row r="17" spans="1:7" s="10" customFormat="1" ht="13.5">
      <c r="A17" s="62"/>
      <c r="B17" s="130" t="s">
        <v>35</v>
      </c>
      <c r="C17" s="79"/>
      <c r="D17" s="16"/>
      <c r="E17" s="29"/>
      <c r="F17" s="291"/>
      <c r="G17" s="62"/>
    </row>
    <row r="18" spans="1:7" s="10" customFormat="1" ht="16.5" customHeight="1">
      <c r="A18" s="62"/>
      <c r="B18" s="130"/>
      <c r="C18" s="79"/>
      <c r="D18" s="16"/>
      <c r="E18" s="29"/>
      <c r="F18" s="291"/>
      <c r="G18" s="62"/>
    </row>
    <row r="19" spans="1:7" s="71" customFormat="1">
      <c r="A19" s="64"/>
      <c r="B19" s="65" t="s">
        <v>43</v>
      </c>
      <c r="C19" s="41"/>
      <c r="D19" s="4"/>
      <c r="E19" s="1"/>
      <c r="F19" s="69"/>
    </row>
    <row r="20" spans="1:7" s="71" customFormat="1" ht="66">
      <c r="A20" s="64"/>
      <c r="B20" s="66" t="s">
        <v>110</v>
      </c>
      <c r="C20" s="41"/>
      <c r="D20" s="4"/>
      <c r="E20" s="1"/>
      <c r="F20" s="69"/>
    </row>
    <row r="21" spans="1:7" s="71" customFormat="1">
      <c r="A21" s="64"/>
      <c r="B21" s="66"/>
      <c r="C21" s="41"/>
      <c r="D21" s="4"/>
      <c r="E21" s="1"/>
      <c r="F21" s="69"/>
    </row>
    <row r="22" spans="1:7" s="71" customFormat="1" ht="33">
      <c r="A22" s="67">
        <f>MAX(A$2:A15)+0.01</f>
        <v>6.01</v>
      </c>
      <c r="B22" s="83" t="s">
        <v>197</v>
      </c>
      <c r="C22" s="41" t="s">
        <v>19</v>
      </c>
      <c r="D22" s="4">
        <v>1</v>
      </c>
      <c r="E22" s="1"/>
      <c r="F22" s="69">
        <f>D22*E22</f>
        <v>0</v>
      </c>
    </row>
    <row r="23" spans="1:7" s="71" customFormat="1" ht="132" customHeight="1">
      <c r="A23" s="67"/>
      <c r="B23" s="128" t="s">
        <v>136</v>
      </c>
      <c r="C23" s="41"/>
      <c r="D23" s="4"/>
      <c r="E23" s="1"/>
      <c r="F23" s="69"/>
    </row>
    <row r="24" spans="1:7" s="71" customFormat="1">
      <c r="A24" s="67"/>
      <c r="B24" s="128"/>
      <c r="C24" s="41"/>
      <c r="D24" s="4"/>
      <c r="E24" s="1"/>
      <c r="F24" s="69"/>
    </row>
    <row r="25" spans="1:7" s="71" customFormat="1" ht="33">
      <c r="A25" s="67">
        <f>MAX(A$2:A23)+0.01</f>
        <v>6.02</v>
      </c>
      <c r="B25" s="83" t="s">
        <v>198</v>
      </c>
      <c r="C25" s="41" t="s">
        <v>19</v>
      </c>
      <c r="D25" s="4">
        <v>1</v>
      </c>
      <c r="E25" s="1"/>
      <c r="F25" s="69">
        <f>D25*E25</f>
        <v>0</v>
      </c>
    </row>
    <row r="26" spans="1:7" s="71" customFormat="1" ht="264" customHeight="1">
      <c r="A26" s="67"/>
      <c r="B26" s="128" t="s">
        <v>140</v>
      </c>
      <c r="C26" s="41"/>
      <c r="D26" s="4"/>
      <c r="E26" s="1"/>
      <c r="F26" s="69"/>
    </row>
    <row r="27" spans="1:7" s="17" customFormat="1">
      <c r="A27" s="67"/>
      <c r="C27" s="40"/>
      <c r="D27" s="49"/>
      <c r="E27" s="50"/>
      <c r="F27" s="297"/>
    </row>
    <row r="28" spans="1:7" s="71" customFormat="1" ht="33">
      <c r="A28" s="67">
        <f>MAX(A$2:A26)+0.01</f>
        <v>6.03</v>
      </c>
      <c r="B28" s="83" t="s">
        <v>199</v>
      </c>
      <c r="C28" s="41" t="s">
        <v>19</v>
      </c>
      <c r="D28" s="4">
        <v>1</v>
      </c>
      <c r="E28" s="1"/>
      <c r="F28" s="69">
        <f>D28*E28</f>
        <v>0</v>
      </c>
    </row>
    <row r="29" spans="1:7" s="71" customFormat="1" ht="214.5" customHeight="1">
      <c r="A29" s="67"/>
      <c r="B29" s="128" t="s">
        <v>138</v>
      </c>
      <c r="C29" s="41"/>
      <c r="D29" s="4"/>
      <c r="E29" s="1"/>
      <c r="F29" s="69"/>
    </row>
    <row r="30" spans="1:7" s="17" customFormat="1">
      <c r="A30" s="67"/>
      <c r="B30" s="128"/>
      <c r="C30" s="40"/>
      <c r="D30" s="49"/>
      <c r="E30" s="50"/>
      <c r="F30" s="297"/>
    </row>
    <row r="31" spans="1:7" s="71" customFormat="1" ht="33">
      <c r="A31" s="67">
        <f>MAX(A$2:A28)+0.01</f>
        <v>6.04</v>
      </c>
      <c r="B31" s="83" t="s">
        <v>200</v>
      </c>
      <c r="C31" s="41" t="s">
        <v>19</v>
      </c>
      <c r="D31" s="4">
        <v>1</v>
      </c>
      <c r="E31" s="1"/>
      <c r="F31" s="69">
        <f>D31*E31</f>
        <v>0</v>
      </c>
    </row>
    <row r="32" spans="1:7" s="71" customFormat="1" ht="305.25" customHeight="1">
      <c r="A32" s="67"/>
      <c r="B32" s="128" t="s">
        <v>139</v>
      </c>
      <c r="C32" s="41"/>
      <c r="D32" s="4"/>
      <c r="E32" s="1"/>
      <c r="F32" s="69"/>
    </row>
    <row r="33" spans="1:6" s="17" customFormat="1">
      <c r="A33" s="67"/>
      <c r="C33" s="40"/>
      <c r="D33" s="49"/>
      <c r="E33" s="50"/>
      <c r="F33" s="297"/>
    </row>
    <row r="34" spans="1:6" s="71" customFormat="1" ht="33">
      <c r="A34" s="67">
        <f>MAX(A$2:A32)+0.01</f>
        <v>6.05</v>
      </c>
      <c r="B34" s="83" t="s">
        <v>201</v>
      </c>
      <c r="C34" s="41" t="s">
        <v>19</v>
      </c>
      <c r="D34" s="4">
        <v>1</v>
      </c>
      <c r="E34" s="1"/>
      <c r="F34" s="69">
        <f>D34*E34</f>
        <v>0</v>
      </c>
    </row>
    <row r="35" spans="1:6" s="71" customFormat="1" ht="99" customHeight="1">
      <c r="A35" s="67"/>
      <c r="B35" s="128" t="s">
        <v>137</v>
      </c>
      <c r="C35" s="41"/>
      <c r="D35" s="4"/>
      <c r="E35" s="1"/>
      <c r="F35" s="69"/>
    </row>
    <row r="36" spans="1:6" s="71" customFormat="1">
      <c r="A36" s="67"/>
      <c r="B36" s="83"/>
      <c r="C36" s="41"/>
      <c r="D36" s="4"/>
      <c r="E36" s="1"/>
      <c r="F36" s="69"/>
    </row>
    <row r="37" spans="1:6" s="71" customFormat="1" ht="33">
      <c r="A37" s="67">
        <f>MAX(A$2:A36)+0.01</f>
        <v>6.06</v>
      </c>
      <c r="B37" s="83" t="s">
        <v>202</v>
      </c>
      <c r="C37" s="41" t="s">
        <v>19</v>
      </c>
      <c r="D37" s="4">
        <v>1</v>
      </c>
      <c r="E37" s="1"/>
      <c r="F37" s="69">
        <f>D37*E37</f>
        <v>0</v>
      </c>
    </row>
    <row r="38" spans="1:6" s="71" customFormat="1" ht="65.25" customHeight="1">
      <c r="A38" s="67"/>
      <c r="B38" s="128" t="s">
        <v>142</v>
      </c>
      <c r="C38" s="41"/>
      <c r="D38" s="4"/>
      <c r="E38" s="1"/>
      <c r="F38" s="69"/>
    </row>
    <row r="39" spans="1:6" s="71" customFormat="1" ht="181.5" customHeight="1">
      <c r="A39" s="67"/>
      <c r="B39" s="128" t="s">
        <v>143</v>
      </c>
      <c r="C39" s="41"/>
      <c r="D39" s="4"/>
      <c r="E39" s="1"/>
      <c r="F39" s="69"/>
    </row>
    <row r="40" spans="1:6" s="71" customFormat="1">
      <c r="A40" s="67"/>
      <c r="C40" s="41"/>
      <c r="D40" s="4"/>
      <c r="E40" s="1"/>
      <c r="F40" s="69"/>
    </row>
    <row r="41" spans="1:6" s="71" customFormat="1" ht="33">
      <c r="A41" s="67">
        <f>MAX(A$2:A39)+0.01</f>
        <v>6.07</v>
      </c>
      <c r="B41" s="83" t="s">
        <v>203</v>
      </c>
      <c r="C41" s="41" t="s">
        <v>19</v>
      </c>
      <c r="D41" s="4">
        <v>1</v>
      </c>
      <c r="E41" s="1"/>
      <c r="F41" s="69">
        <f>D41*E41</f>
        <v>0</v>
      </c>
    </row>
    <row r="42" spans="1:6" s="71" customFormat="1" ht="409.5" customHeight="1">
      <c r="A42" s="322"/>
      <c r="B42" s="321" t="s">
        <v>141</v>
      </c>
      <c r="C42" s="315"/>
      <c r="D42" s="323"/>
      <c r="E42" s="324"/>
      <c r="F42" s="320"/>
    </row>
    <row r="43" spans="1:6" s="71" customFormat="1" ht="147.75" customHeight="1">
      <c r="A43" s="322"/>
      <c r="B43" s="321"/>
      <c r="C43" s="315"/>
      <c r="D43" s="323"/>
      <c r="E43" s="324"/>
      <c r="F43" s="320"/>
    </row>
    <row r="44" spans="1:6" s="71" customFormat="1">
      <c r="A44" s="131"/>
      <c r="B44" s="128"/>
      <c r="C44" s="83"/>
      <c r="D44" s="132"/>
      <c r="E44" s="133"/>
      <c r="F44" s="303"/>
    </row>
    <row r="45" spans="1:6" s="71" customFormat="1">
      <c r="A45" s="131"/>
      <c r="B45" s="128"/>
      <c r="C45" s="83"/>
      <c r="D45" s="132"/>
      <c r="E45" s="133"/>
      <c r="F45" s="303"/>
    </row>
    <row r="46" spans="1:6" s="71" customFormat="1">
      <c r="A46" s="131"/>
      <c r="B46" s="128"/>
      <c r="C46" s="83"/>
      <c r="D46" s="132"/>
      <c r="E46" s="133"/>
      <c r="F46" s="303"/>
    </row>
    <row r="47" spans="1:6" s="71" customFormat="1">
      <c r="A47" s="67"/>
      <c r="B47" s="128"/>
      <c r="C47" s="41"/>
      <c r="D47" s="4"/>
      <c r="E47" s="1"/>
      <c r="F47" s="69"/>
    </row>
    <row r="48" spans="1:6" s="71" customFormat="1" ht="33">
      <c r="A48" s="67">
        <f>MAX(A$2:A43)+0.01</f>
        <v>6.08</v>
      </c>
      <c r="B48" s="83" t="s">
        <v>204</v>
      </c>
      <c r="C48" s="41" t="s">
        <v>19</v>
      </c>
      <c r="D48" s="4">
        <v>1</v>
      </c>
      <c r="E48" s="1"/>
      <c r="F48" s="69">
        <f>D48*E48</f>
        <v>0</v>
      </c>
    </row>
    <row r="49" spans="1:6" s="71" customFormat="1" ht="280.5" customHeight="1">
      <c r="A49" s="67"/>
      <c r="B49" s="128" t="s">
        <v>217</v>
      </c>
      <c r="C49" s="41"/>
      <c r="D49" s="4"/>
      <c r="E49" s="1"/>
      <c r="F49" s="69"/>
    </row>
    <row r="50" spans="1:6" s="2" customFormat="1">
      <c r="A50" s="81"/>
      <c r="B50" s="74"/>
      <c r="C50" s="82"/>
      <c r="D50" s="13"/>
      <c r="E50" s="30"/>
      <c r="F50" s="292"/>
    </row>
    <row r="51" spans="1:6" s="2" customFormat="1">
      <c r="B51" s="83"/>
      <c r="C51" s="77"/>
      <c r="D51" s="4"/>
      <c r="E51" s="31" t="s">
        <v>22</v>
      </c>
      <c r="F51" s="296">
        <f>SUM(F22:F50)</f>
        <v>0</v>
      </c>
    </row>
  </sheetData>
  <sheetProtection algorithmName="SHA-512" hashValue="bcR3JfAtCsruMeVORUH+jZXKWS9gACmuUSqrlCW9ZVTqGwObK03cWNalEuyY9MIdZKLPmsxgo8X7UqutDpMMeg==" saltValue="+gCKSgKtgbzkNlNajy45hQ==" spinCount="100000" sheet="1" objects="1" scenarios="1" selectLockedCells="1"/>
  <mergeCells count="6">
    <mergeCell ref="F42:F43"/>
    <mergeCell ref="B42:B43"/>
    <mergeCell ref="A42:A43"/>
    <mergeCell ref="C42:C43"/>
    <mergeCell ref="D42:D43"/>
    <mergeCell ref="E42:E43"/>
  </mergeCells>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F172"/>
  <sheetViews>
    <sheetView topLeftCell="A67" workbookViewId="0">
      <selection activeCell="F87" sqref="F87"/>
    </sheetView>
  </sheetViews>
  <sheetFormatPr defaultRowHeight="16.5"/>
  <cols>
    <col min="2" max="2" width="67.28515625" customWidth="1"/>
    <col min="4" max="4" width="16.5703125" customWidth="1"/>
    <col min="5" max="5" width="15.42578125" customWidth="1"/>
    <col min="6" max="6" width="15.140625" customWidth="1"/>
  </cols>
  <sheetData>
    <row r="1" spans="1:6" ht="24.75" thickBot="1">
      <c r="A1" s="145"/>
      <c r="B1" s="146" t="s">
        <v>218</v>
      </c>
      <c r="C1" s="147" t="s">
        <v>219</v>
      </c>
      <c r="D1" s="147" t="s">
        <v>220</v>
      </c>
      <c r="E1" s="311" t="s">
        <v>221</v>
      </c>
      <c r="F1" s="312" t="s">
        <v>222</v>
      </c>
    </row>
    <row r="2" spans="1:6" ht="17.25" thickTop="1">
      <c r="A2" s="148"/>
      <c r="B2" s="149"/>
      <c r="C2" s="150"/>
      <c r="D2" s="151"/>
      <c r="E2" s="304"/>
      <c r="F2" s="305"/>
    </row>
    <row r="3" spans="1:6">
      <c r="A3" s="148"/>
      <c r="B3" s="149"/>
      <c r="C3" s="150"/>
      <c r="D3" s="151"/>
      <c r="E3" s="304"/>
      <c r="F3" s="305"/>
    </row>
    <row r="4" spans="1:6" ht="31.5">
      <c r="A4" s="152"/>
      <c r="B4" s="153" t="s">
        <v>223</v>
      </c>
      <c r="C4" s="154"/>
      <c r="D4" s="155"/>
      <c r="E4" s="156"/>
      <c r="F4" s="156"/>
    </row>
    <row r="5" spans="1:6">
      <c r="A5" s="152" t="s">
        <v>224</v>
      </c>
      <c r="B5" s="157"/>
      <c r="C5" s="154"/>
      <c r="D5" s="155"/>
      <c r="E5" s="156"/>
      <c r="F5" s="156"/>
    </row>
    <row r="6" spans="1:6">
      <c r="A6" s="152"/>
      <c r="B6" s="158" t="s">
        <v>225</v>
      </c>
      <c r="C6" s="154"/>
      <c r="D6" s="155"/>
      <c r="E6" s="156"/>
      <c r="F6" s="156"/>
    </row>
    <row r="7" spans="1:6">
      <c r="A7" s="152"/>
      <c r="B7" s="157"/>
      <c r="C7" s="154"/>
      <c r="D7" s="155"/>
      <c r="E7" s="156"/>
      <c r="F7" s="156"/>
    </row>
    <row r="8" spans="1:6">
      <c r="A8" s="159" t="s">
        <v>45</v>
      </c>
      <c r="B8" s="160" t="s">
        <v>226</v>
      </c>
      <c r="C8" s="161"/>
      <c r="D8" s="162"/>
      <c r="E8" s="163"/>
      <c r="F8" s="163"/>
    </row>
    <row r="9" spans="1:6">
      <c r="A9" s="159"/>
      <c r="B9" s="160" t="s">
        <v>227</v>
      </c>
      <c r="C9" s="161"/>
      <c r="D9" s="162"/>
      <c r="E9" s="163"/>
      <c r="F9" s="163"/>
    </row>
    <row r="10" spans="1:6">
      <c r="A10" s="159"/>
      <c r="B10" s="160"/>
      <c r="C10" s="161"/>
      <c r="D10" s="162"/>
      <c r="E10" s="163"/>
      <c r="F10" s="163"/>
    </row>
    <row r="11" spans="1:6">
      <c r="A11" s="159" t="s">
        <v>45</v>
      </c>
      <c r="B11" s="160" t="s">
        <v>228</v>
      </c>
      <c r="C11" s="161"/>
      <c r="D11" s="162"/>
      <c r="E11" s="163"/>
      <c r="F11" s="163"/>
    </row>
    <row r="12" spans="1:6">
      <c r="A12" s="159"/>
      <c r="B12" s="160" t="s">
        <v>229</v>
      </c>
      <c r="C12" s="161"/>
      <c r="D12" s="162"/>
      <c r="E12" s="163"/>
      <c r="F12" s="163"/>
    </row>
    <row r="13" spans="1:6">
      <c r="A13" s="159"/>
      <c r="B13" s="160" t="s">
        <v>230</v>
      </c>
      <c r="C13" s="161"/>
      <c r="D13" s="162"/>
      <c r="E13" s="163"/>
      <c r="F13" s="163"/>
    </row>
    <row r="14" spans="1:6">
      <c r="A14" s="159" t="s">
        <v>0</v>
      </c>
      <c r="B14" s="160"/>
      <c r="C14" s="161"/>
      <c r="D14" s="162"/>
      <c r="E14" s="163"/>
      <c r="F14" s="163"/>
    </row>
    <row r="15" spans="1:6">
      <c r="A15" s="159" t="s">
        <v>45</v>
      </c>
      <c r="B15" s="160" t="s">
        <v>231</v>
      </c>
      <c r="C15" s="161"/>
      <c r="D15" s="162"/>
      <c r="E15" s="163"/>
      <c r="F15" s="163"/>
    </row>
    <row r="16" spans="1:6">
      <c r="A16" s="159"/>
      <c r="B16" s="160" t="s">
        <v>232</v>
      </c>
      <c r="C16" s="161"/>
      <c r="D16" s="162"/>
      <c r="E16" s="163"/>
      <c r="F16" s="163"/>
    </row>
    <row r="17" spans="1:6">
      <c r="A17" s="159"/>
      <c r="B17" s="160"/>
      <c r="C17" s="161"/>
      <c r="D17" s="162"/>
      <c r="E17" s="163"/>
      <c r="F17" s="163"/>
    </row>
    <row r="18" spans="1:6">
      <c r="A18" s="159" t="s">
        <v>45</v>
      </c>
      <c r="B18" s="160" t="s">
        <v>233</v>
      </c>
      <c r="C18" s="161"/>
      <c r="D18" s="162"/>
      <c r="E18" s="163"/>
      <c r="F18" s="163"/>
    </row>
    <row r="19" spans="1:6">
      <c r="A19" s="159"/>
      <c r="B19" s="160" t="s">
        <v>234</v>
      </c>
      <c r="C19" s="161"/>
      <c r="D19" s="162"/>
      <c r="E19" s="163"/>
      <c r="F19" s="163"/>
    </row>
    <row r="20" spans="1:6">
      <c r="A20" s="159"/>
      <c r="B20" s="160" t="s">
        <v>235</v>
      </c>
      <c r="C20" s="161"/>
      <c r="D20" s="162"/>
      <c r="E20" s="163"/>
      <c r="F20" s="163"/>
    </row>
    <row r="21" spans="1:6">
      <c r="A21" s="152"/>
      <c r="B21" s="164"/>
      <c r="C21" s="154"/>
      <c r="D21" s="155"/>
      <c r="E21" s="156"/>
      <c r="F21" s="156"/>
    </row>
    <row r="22" spans="1:6">
      <c r="A22" s="159" t="s">
        <v>45</v>
      </c>
      <c r="B22" s="165" t="s">
        <v>236</v>
      </c>
      <c r="C22" s="161"/>
      <c r="D22" s="162"/>
      <c r="E22" s="163"/>
      <c r="F22" s="163"/>
    </row>
    <row r="23" spans="1:6">
      <c r="A23" s="152"/>
      <c r="B23" s="165" t="s">
        <v>237</v>
      </c>
      <c r="C23" s="161"/>
      <c r="D23" s="162"/>
      <c r="E23" s="163"/>
      <c r="F23" s="156"/>
    </row>
    <row r="24" spans="1:6">
      <c r="A24" s="159" t="s">
        <v>45</v>
      </c>
      <c r="B24" s="160" t="s">
        <v>238</v>
      </c>
      <c r="C24" s="161"/>
      <c r="D24" s="162"/>
      <c r="E24" s="163"/>
      <c r="F24" s="163"/>
    </row>
    <row r="25" spans="1:6">
      <c r="A25" s="159"/>
      <c r="B25" s="166"/>
      <c r="C25" s="161"/>
      <c r="D25" s="162"/>
      <c r="E25" s="163"/>
      <c r="F25" s="163"/>
    </row>
    <row r="26" spans="1:6" ht="60">
      <c r="A26" s="159"/>
      <c r="B26" s="167" t="s">
        <v>239</v>
      </c>
      <c r="C26" s="167"/>
      <c r="D26" s="167"/>
      <c r="E26" s="306"/>
      <c r="F26" s="306"/>
    </row>
    <row r="27" spans="1:6">
      <c r="A27" s="152"/>
      <c r="B27" s="157"/>
      <c r="C27" s="154"/>
      <c r="D27" s="155"/>
      <c r="E27" s="156"/>
      <c r="F27" s="156"/>
    </row>
    <row r="28" spans="1:6">
      <c r="A28" s="152"/>
      <c r="B28" s="153" t="s">
        <v>240</v>
      </c>
      <c r="C28" s="154"/>
      <c r="D28" s="155"/>
      <c r="E28" s="156"/>
      <c r="F28" s="156"/>
    </row>
    <row r="29" spans="1:6">
      <c r="A29" s="152"/>
      <c r="B29" s="153"/>
      <c r="C29" s="154"/>
      <c r="D29" s="155"/>
      <c r="E29" s="156"/>
      <c r="F29" s="156"/>
    </row>
    <row r="30" spans="1:6" ht="36">
      <c r="A30" s="152"/>
      <c r="B30" s="167" t="s">
        <v>241</v>
      </c>
      <c r="C30" s="154"/>
      <c r="D30" s="155"/>
      <c r="E30" s="156"/>
      <c r="F30" s="156"/>
    </row>
    <row r="31" spans="1:6">
      <c r="A31" s="152"/>
      <c r="B31" s="157"/>
      <c r="C31" s="154"/>
      <c r="D31" s="155"/>
      <c r="E31" s="156"/>
      <c r="F31" s="156"/>
    </row>
    <row r="32" spans="1:6">
      <c r="A32" s="152">
        <v>1</v>
      </c>
      <c r="B32" s="168" t="s">
        <v>242</v>
      </c>
      <c r="C32" s="154" t="s">
        <v>0</v>
      </c>
      <c r="D32" s="155" t="s">
        <v>224</v>
      </c>
      <c r="E32" s="156" t="s">
        <v>0</v>
      </c>
      <c r="F32" s="156" t="str">
        <f>IF(B32="REKAPITULACIJA",+SUM(F$7:F31),IF(E32=" ","",+D32*E32))</f>
        <v/>
      </c>
    </row>
    <row r="33" spans="1:6">
      <c r="A33" s="152" t="s">
        <v>224</v>
      </c>
      <c r="B33" s="168"/>
      <c r="C33" s="154"/>
      <c r="D33" s="155"/>
      <c r="E33" s="156"/>
      <c r="F33" s="156"/>
    </row>
    <row r="34" spans="1:6">
      <c r="A34" s="152" t="s">
        <v>224</v>
      </c>
      <c r="B34" s="168" t="s">
        <v>243</v>
      </c>
      <c r="C34" s="154" t="s">
        <v>244</v>
      </c>
      <c r="D34" s="155">
        <v>240</v>
      </c>
      <c r="E34" s="156"/>
      <c r="F34" s="156">
        <f>+D34*E34</f>
        <v>0</v>
      </c>
    </row>
    <row r="35" spans="1:6">
      <c r="A35" s="152" t="s">
        <v>224</v>
      </c>
      <c r="B35" s="168" t="s">
        <v>245</v>
      </c>
      <c r="C35" s="154" t="s">
        <v>244</v>
      </c>
      <c r="D35" s="155">
        <v>90</v>
      </c>
      <c r="E35" s="156"/>
      <c r="F35" s="156">
        <f>+D35*E35</f>
        <v>0</v>
      </c>
    </row>
    <row r="36" spans="1:6">
      <c r="A36" s="152"/>
      <c r="B36" s="168"/>
      <c r="C36" s="154"/>
      <c r="D36" s="155"/>
      <c r="E36" s="156"/>
      <c r="F36" s="156"/>
    </row>
    <row r="37" spans="1:6" ht="24">
      <c r="A37" s="152">
        <f>1+A32</f>
        <v>2</v>
      </c>
      <c r="B37" s="168" t="s">
        <v>246</v>
      </c>
      <c r="C37" s="154"/>
      <c r="D37" s="155"/>
      <c r="E37" s="156"/>
      <c r="F37" s="156"/>
    </row>
    <row r="38" spans="1:6">
      <c r="A38" s="152"/>
      <c r="B38" s="168" t="s">
        <v>247</v>
      </c>
      <c r="C38" s="154" t="s">
        <v>248</v>
      </c>
      <c r="D38" s="155">
        <v>2</v>
      </c>
      <c r="E38" s="156"/>
      <c r="F38" s="156">
        <f>+D38*E38</f>
        <v>0</v>
      </c>
    </row>
    <row r="39" spans="1:6">
      <c r="A39" s="152"/>
      <c r="B39" s="168" t="s">
        <v>249</v>
      </c>
      <c r="C39" s="154" t="s">
        <v>248</v>
      </c>
      <c r="D39" s="155">
        <v>10</v>
      </c>
      <c r="E39" s="156"/>
      <c r="F39" s="156">
        <f>+D39*E39</f>
        <v>0</v>
      </c>
    </row>
    <row r="40" spans="1:6">
      <c r="A40" s="152"/>
      <c r="B40" s="168" t="s">
        <v>250</v>
      </c>
      <c r="C40" s="154" t="s">
        <v>248</v>
      </c>
      <c r="D40" s="155">
        <v>4</v>
      </c>
      <c r="E40" s="156"/>
      <c r="F40" s="156">
        <f>+D40*E40</f>
        <v>0</v>
      </c>
    </row>
    <row r="41" spans="1:6">
      <c r="A41" s="152"/>
      <c r="B41" s="168" t="s">
        <v>251</v>
      </c>
      <c r="C41" s="154" t="s">
        <v>248</v>
      </c>
      <c r="D41" s="155">
        <v>3</v>
      </c>
      <c r="E41" s="156"/>
      <c r="F41" s="156">
        <f>+D41*E41</f>
        <v>0</v>
      </c>
    </row>
    <row r="42" spans="1:6">
      <c r="A42" s="152"/>
      <c r="B42" s="168"/>
      <c r="C42" s="154"/>
      <c r="D42" s="155"/>
      <c r="E42" s="156"/>
      <c r="F42" s="156"/>
    </row>
    <row r="43" spans="1:6" ht="24">
      <c r="A43" s="169">
        <f>1+A37</f>
        <v>3</v>
      </c>
      <c r="B43" s="157" t="s">
        <v>252</v>
      </c>
      <c r="C43" s="154" t="s">
        <v>248</v>
      </c>
      <c r="D43" s="155">
        <v>84</v>
      </c>
      <c r="E43" s="156"/>
      <c r="F43" s="156">
        <f>+D43*E43</f>
        <v>0</v>
      </c>
    </row>
    <row r="44" spans="1:6">
      <c r="A44" s="169"/>
      <c r="B44" s="157"/>
      <c r="C44" s="154"/>
      <c r="D44" s="155"/>
      <c r="E44" s="156"/>
      <c r="F44" s="156"/>
    </row>
    <row r="45" spans="1:6">
      <c r="A45" s="169">
        <f>1+A43</f>
        <v>4</v>
      </c>
      <c r="B45" s="157" t="s">
        <v>253</v>
      </c>
      <c r="C45" s="154" t="s">
        <v>248</v>
      </c>
      <c r="D45" s="155">
        <v>270</v>
      </c>
      <c r="E45" s="156"/>
      <c r="F45" s="156">
        <f>+D45*E45</f>
        <v>0</v>
      </c>
    </row>
    <row r="46" spans="1:6">
      <c r="A46" s="169"/>
      <c r="B46" s="157"/>
      <c r="C46" s="154"/>
      <c r="D46" s="155"/>
      <c r="E46" s="156"/>
      <c r="F46" s="156"/>
    </row>
    <row r="47" spans="1:6">
      <c r="A47" s="169">
        <f>1+A45</f>
        <v>5</v>
      </c>
      <c r="B47" s="157" t="s">
        <v>254</v>
      </c>
      <c r="C47" s="154" t="s">
        <v>248</v>
      </c>
      <c r="D47" s="155">
        <v>8</v>
      </c>
      <c r="E47" s="156"/>
      <c r="F47" s="156">
        <f>+D47*E47</f>
        <v>0</v>
      </c>
    </row>
    <row r="48" spans="1:6">
      <c r="A48" s="169"/>
      <c r="B48" s="157"/>
      <c r="C48" s="154"/>
      <c r="D48" s="155"/>
      <c r="E48" s="156"/>
      <c r="F48" s="156"/>
    </row>
    <row r="49" spans="1:6">
      <c r="A49" s="169">
        <v>6</v>
      </c>
      <c r="B49" s="157" t="s">
        <v>255</v>
      </c>
      <c r="C49" s="154"/>
      <c r="D49" s="155">
        <v>2</v>
      </c>
      <c r="E49" s="156"/>
      <c r="F49" s="156">
        <f>+D49*E49</f>
        <v>0</v>
      </c>
    </row>
    <row r="50" spans="1:6">
      <c r="A50" s="169"/>
      <c r="B50" s="157"/>
      <c r="C50" s="154"/>
      <c r="D50" s="155"/>
      <c r="E50" s="156"/>
      <c r="F50" s="156"/>
    </row>
    <row r="51" spans="1:6">
      <c r="A51" s="169">
        <v>7</v>
      </c>
      <c r="B51" s="157" t="s">
        <v>256</v>
      </c>
      <c r="C51" s="154" t="s">
        <v>248</v>
      </c>
      <c r="D51" s="155">
        <v>2</v>
      </c>
      <c r="E51" s="156"/>
      <c r="F51" s="156">
        <f>+D51*E51</f>
        <v>0</v>
      </c>
    </row>
    <row r="52" spans="1:6">
      <c r="A52" s="169"/>
      <c r="B52" s="157"/>
      <c r="C52" s="154"/>
      <c r="D52" s="155"/>
      <c r="E52" s="156"/>
      <c r="F52" s="156"/>
    </row>
    <row r="53" spans="1:6">
      <c r="A53" s="169">
        <v>8</v>
      </c>
      <c r="B53" s="157" t="s">
        <v>257</v>
      </c>
      <c r="C53" s="154" t="s">
        <v>248</v>
      </c>
      <c r="D53" s="155">
        <v>1</v>
      </c>
      <c r="E53" s="156"/>
      <c r="F53" s="156">
        <f>+D53*E53</f>
        <v>0</v>
      </c>
    </row>
    <row r="54" spans="1:6">
      <c r="A54" s="152"/>
      <c r="B54" s="170"/>
      <c r="C54" s="154"/>
      <c r="D54" s="155"/>
      <c r="E54" s="156"/>
      <c r="F54" s="156"/>
    </row>
    <row r="55" spans="1:6">
      <c r="A55" s="169">
        <f>1+A53</f>
        <v>9</v>
      </c>
      <c r="B55" s="168" t="s">
        <v>258</v>
      </c>
      <c r="C55" s="154" t="s">
        <v>244</v>
      </c>
      <c r="D55" s="155">
        <v>330</v>
      </c>
      <c r="E55" s="156"/>
      <c r="F55" s="156">
        <f>+D55*E55</f>
        <v>0</v>
      </c>
    </row>
    <row r="56" spans="1:6">
      <c r="A56" s="152"/>
      <c r="B56" s="168"/>
      <c r="C56" s="154"/>
      <c r="D56" s="155"/>
      <c r="E56" s="156"/>
      <c r="F56" s="156"/>
    </row>
    <row r="57" spans="1:6">
      <c r="A57" s="152">
        <f>1+A55</f>
        <v>10</v>
      </c>
      <c r="B57" s="168" t="s">
        <v>259</v>
      </c>
      <c r="C57" s="154" t="s">
        <v>248</v>
      </c>
      <c r="D57" s="155">
        <v>1</v>
      </c>
      <c r="E57" s="156"/>
      <c r="F57" s="156">
        <f>+D57*E57</f>
        <v>0</v>
      </c>
    </row>
    <row r="58" spans="1:6">
      <c r="A58" s="152"/>
      <c r="B58" s="171"/>
      <c r="C58" s="154"/>
      <c r="D58" s="155"/>
      <c r="E58" s="307"/>
      <c r="F58" s="307"/>
    </row>
    <row r="59" spans="1:6">
      <c r="A59" s="152">
        <f>1+A57</f>
        <v>11</v>
      </c>
      <c r="B59" s="168" t="s">
        <v>260</v>
      </c>
      <c r="C59" s="154" t="s">
        <v>19</v>
      </c>
      <c r="D59" s="155">
        <v>1</v>
      </c>
      <c r="E59" s="173">
        <f>SUM(F34:F57)</f>
        <v>0</v>
      </c>
      <c r="F59" s="308">
        <f>SUM(F33:F57)*5%</f>
        <v>0</v>
      </c>
    </row>
    <row r="60" spans="1:6">
      <c r="A60" s="152"/>
      <c r="B60" s="157"/>
      <c r="C60" s="154"/>
      <c r="D60" s="155"/>
      <c r="E60" s="156"/>
      <c r="F60" s="156"/>
    </row>
    <row r="61" spans="1:6" ht="17.25" thickBot="1">
      <c r="A61" s="174" t="s">
        <v>224</v>
      </c>
      <c r="B61" s="175"/>
      <c r="C61" s="176"/>
      <c r="D61" s="177"/>
      <c r="E61" s="178"/>
      <c r="F61" s="178"/>
    </row>
    <row r="62" spans="1:6" ht="18" thickTop="1" thickBot="1">
      <c r="A62" s="179"/>
      <c r="B62" s="180" t="str">
        <f>B28</f>
        <v>1. RAZSVETLJAVA</v>
      </c>
      <c r="C62" s="181"/>
      <c r="D62" s="182"/>
      <c r="E62" s="183"/>
      <c r="F62" s="184">
        <f>SUM(F34:F59)</f>
        <v>0</v>
      </c>
    </row>
    <row r="63" spans="1:6" ht="17.25" thickTop="1">
      <c r="A63" s="185"/>
      <c r="B63" s="186"/>
      <c r="C63" s="187"/>
      <c r="D63" s="188"/>
      <c r="E63" s="189"/>
      <c r="F63" s="189"/>
    </row>
    <row r="64" spans="1:6">
      <c r="A64" s="152"/>
      <c r="B64" s="153" t="s">
        <v>261</v>
      </c>
      <c r="C64" s="154"/>
      <c r="D64" s="155"/>
      <c r="E64" s="156"/>
      <c r="F64" s="156"/>
    </row>
    <row r="65" spans="1:6">
      <c r="A65" s="152"/>
      <c r="B65" s="153"/>
      <c r="C65" s="154"/>
      <c r="D65" s="155"/>
      <c r="E65" s="156"/>
      <c r="F65" s="156"/>
    </row>
    <row r="66" spans="1:6" ht="31.5">
      <c r="A66" s="152"/>
      <c r="B66" s="153" t="s">
        <v>262</v>
      </c>
      <c r="C66" s="154"/>
      <c r="D66" s="155"/>
      <c r="E66" s="156"/>
      <c r="F66" s="156"/>
    </row>
    <row r="67" spans="1:6">
      <c r="A67" s="152" t="s">
        <v>224</v>
      </c>
      <c r="B67" s="157"/>
      <c r="C67" s="154"/>
      <c r="D67" s="155"/>
      <c r="E67" s="156"/>
      <c r="F67" s="156"/>
    </row>
    <row r="68" spans="1:6">
      <c r="A68" s="152">
        <v>1</v>
      </c>
      <c r="B68" s="157" t="s">
        <v>242</v>
      </c>
      <c r="C68" s="154" t="s">
        <v>0</v>
      </c>
      <c r="D68" s="155" t="s">
        <v>224</v>
      </c>
      <c r="E68" s="156" t="s">
        <v>0</v>
      </c>
      <c r="F68" s="156" t="str">
        <f>IF(B68="REKAPITULACIJA",+SUM(F$7:F67),IF(E68=" ","",+D68*E68))</f>
        <v/>
      </c>
    </row>
    <row r="69" spans="1:6">
      <c r="A69" s="152" t="s">
        <v>224</v>
      </c>
      <c r="B69" s="157"/>
      <c r="C69" s="154"/>
      <c r="D69" s="155"/>
      <c r="E69" s="156"/>
      <c r="F69" s="156"/>
    </row>
    <row r="70" spans="1:6">
      <c r="A70" s="152"/>
      <c r="B70" s="168" t="s">
        <v>243</v>
      </c>
      <c r="C70" s="154" t="s">
        <v>244</v>
      </c>
      <c r="D70" s="155">
        <v>190</v>
      </c>
      <c r="E70" s="156"/>
      <c r="F70" s="156">
        <f t="shared" ref="F70:F75" si="0">+D70*E70</f>
        <v>0</v>
      </c>
    </row>
    <row r="71" spans="1:6">
      <c r="A71" s="152"/>
      <c r="B71" s="168" t="s">
        <v>263</v>
      </c>
      <c r="C71" s="154" t="s">
        <v>244</v>
      </c>
      <c r="D71" s="155">
        <v>340</v>
      </c>
      <c r="E71" s="156"/>
      <c r="F71" s="156">
        <f t="shared" si="0"/>
        <v>0</v>
      </c>
    </row>
    <row r="72" spans="1:6">
      <c r="A72" s="152"/>
      <c r="B72" s="168" t="s">
        <v>264</v>
      </c>
      <c r="C72" s="154" t="s">
        <v>244</v>
      </c>
      <c r="D72" s="155">
        <v>14</v>
      </c>
      <c r="E72" s="156"/>
      <c r="F72" s="156">
        <f t="shared" si="0"/>
        <v>0</v>
      </c>
    </row>
    <row r="73" spans="1:6">
      <c r="A73" s="152"/>
      <c r="B73" s="168" t="s">
        <v>265</v>
      </c>
      <c r="C73" s="154" t="s">
        <v>244</v>
      </c>
      <c r="D73" s="155">
        <v>22</v>
      </c>
      <c r="E73" s="156"/>
      <c r="F73" s="156">
        <f t="shared" si="0"/>
        <v>0</v>
      </c>
    </row>
    <row r="74" spans="1:6">
      <c r="A74" s="152"/>
      <c r="B74" s="168" t="s">
        <v>266</v>
      </c>
      <c r="C74" s="154" t="s">
        <v>244</v>
      </c>
      <c r="D74" s="155">
        <v>28</v>
      </c>
      <c r="E74" s="156"/>
      <c r="F74" s="156">
        <f>+D74*E74</f>
        <v>0</v>
      </c>
    </row>
    <row r="75" spans="1:6">
      <c r="A75" s="152" t="s">
        <v>224</v>
      </c>
      <c r="B75" s="168" t="s">
        <v>267</v>
      </c>
      <c r="C75" s="154" t="s">
        <v>244</v>
      </c>
      <c r="D75" s="155">
        <v>90</v>
      </c>
      <c r="E75" s="156"/>
      <c r="F75" s="156">
        <f t="shared" si="0"/>
        <v>0</v>
      </c>
    </row>
    <row r="76" spans="1:6">
      <c r="A76" s="152"/>
      <c r="B76" s="157"/>
      <c r="C76" s="154"/>
      <c r="D76" s="155"/>
      <c r="E76" s="156"/>
      <c r="F76" s="156"/>
    </row>
    <row r="77" spans="1:6" ht="24">
      <c r="A77" s="152">
        <f>1+A68</f>
        <v>2</v>
      </c>
      <c r="B77" s="157" t="s">
        <v>268</v>
      </c>
      <c r="C77" s="154" t="s">
        <v>248</v>
      </c>
      <c r="D77" s="155">
        <v>24</v>
      </c>
      <c r="E77" s="156"/>
      <c r="F77" s="156">
        <f>+D77*E77</f>
        <v>0</v>
      </c>
    </row>
    <row r="78" spans="1:6">
      <c r="A78" s="152"/>
      <c r="B78" s="157"/>
      <c r="C78" s="154"/>
      <c r="D78" s="155"/>
      <c r="E78" s="156"/>
      <c r="F78" s="156"/>
    </row>
    <row r="79" spans="1:6" ht="36">
      <c r="A79" s="152">
        <f>1+A77</f>
        <v>3</v>
      </c>
      <c r="B79" s="157" t="s">
        <v>269</v>
      </c>
      <c r="C79" s="154" t="s">
        <v>248</v>
      </c>
      <c r="D79" s="155">
        <v>2</v>
      </c>
      <c r="E79" s="156"/>
      <c r="F79" s="156">
        <f>+D79*E79</f>
        <v>0</v>
      </c>
    </row>
    <row r="80" spans="1:6">
      <c r="A80" s="152"/>
      <c r="B80" s="157"/>
      <c r="C80" s="154"/>
      <c r="D80" s="155"/>
      <c r="E80" s="156"/>
      <c r="F80" s="156"/>
    </row>
    <row r="81" spans="1:6" ht="24">
      <c r="A81" s="152">
        <f>1+A79</f>
        <v>4</v>
      </c>
      <c r="B81" s="157" t="s">
        <v>270</v>
      </c>
      <c r="C81" s="154" t="s">
        <v>19</v>
      </c>
      <c r="D81" s="155">
        <v>1</v>
      </c>
      <c r="E81" s="156"/>
      <c r="F81" s="156">
        <f>+D81*E81</f>
        <v>0</v>
      </c>
    </row>
    <row r="82" spans="1:6">
      <c r="A82" s="152"/>
      <c r="B82" s="157"/>
      <c r="C82" s="154"/>
      <c r="D82" s="155"/>
      <c r="E82" s="156"/>
      <c r="F82" s="156"/>
    </row>
    <row r="83" spans="1:6" ht="36">
      <c r="A83" s="152">
        <f>1+A81</f>
        <v>5</v>
      </c>
      <c r="B83" s="190" t="s">
        <v>271</v>
      </c>
      <c r="C83" s="154" t="s">
        <v>18</v>
      </c>
      <c r="D83" s="155">
        <v>20</v>
      </c>
      <c r="E83" s="156"/>
      <c r="F83" s="156">
        <f>+D83*E83</f>
        <v>0</v>
      </c>
    </row>
    <row r="84" spans="1:6">
      <c r="A84" s="152"/>
      <c r="B84" s="190"/>
      <c r="C84" s="154"/>
      <c r="D84" s="155"/>
      <c r="E84" s="156"/>
      <c r="F84" s="156"/>
    </row>
    <row r="85" spans="1:6" ht="36">
      <c r="A85" s="152">
        <f>1+A83</f>
        <v>6</v>
      </c>
      <c r="B85" s="190" t="s">
        <v>271</v>
      </c>
      <c r="C85" s="154" t="s">
        <v>18</v>
      </c>
      <c r="D85" s="155">
        <v>6</v>
      </c>
      <c r="E85" s="156"/>
      <c r="F85" s="156">
        <f>+D85*E85</f>
        <v>0</v>
      </c>
    </row>
    <row r="86" spans="1:6">
      <c r="A86" s="152"/>
      <c r="B86" s="190"/>
      <c r="C86" s="154"/>
      <c r="D86" s="155"/>
      <c r="E86" s="156"/>
      <c r="F86" s="156"/>
    </row>
    <row r="87" spans="1:6" ht="36">
      <c r="A87" s="152">
        <v>7</v>
      </c>
      <c r="B87" s="190" t="s">
        <v>271</v>
      </c>
      <c r="C87" s="154" t="s">
        <v>18</v>
      </c>
      <c r="D87" s="155">
        <v>3</v>
      </c>
      <c r="E87" s="156"/>
      <c r="F87" s="156">
        <f>+D87*E87</f>
        <v>0</v>
      </c>
    </row>
    <row r="88" spans="1:6">
      <c r="A88" s="152"/>
      <c r="B88" s="157"/>
      <c r="C88" s="154"/>
      <c r="D88" s="155"/>
      <c r="E88" s="156"/>
      <c r="F88" s="156"/>
    </row>
    <row r="89" spans="1:6">
      <c r="A89" s="152"/>
      <c r="B89" s="157"/>
      <c r="C89" s="154"/>
      <c r="D89" s="155"/>
      <c r="E89" s="156"/>
      <c r="F89" s="156"/>
    </row>
    <row r="90" spans="1:6">
      <c r="A90" s="152"/>
      <c r="B90" s="157"/>
      <c r="C90" s="154"/>
      <c r="D90" s="155"/>
      <c r="E90" s="156"/>
      <c r="F90" s="156"/>
    </row>
    <row r="91" spans="1:6">
      <c r="A91" s="152">
        <f>1+A89</f>
        <v>1</v>
      </c>
      <c r="B91" s="157" t="s">
        <v>272</v>
      </c>
      <c r="C91" s="154" t="s">
        <v>244</v>
      </c>
      <c r="D91" s="155">
        <v>684</v>
      </c>
      <c r="E91" s="156"/>
      <c r="F91" s="156">
        <f>+D91*E91</f>
        <v>0</v>
      </c>
    </row>
    <row r="92" spans="1:6">
      <c r="A92" s="152"/>
      <c r="B92" s="157"/>
      <c r="C92" s="154"/>
      <c r="D92" s="155"/>
      <c r="E92" s="156"/>
      <c r="F92" s="156"/>
    </row>
    <row r="93" spans="1:6">
      <c r="A93" s="152">
        <f>1+A91</f>
        <v>2</v>
      </c>
      <c r="B93" s="157" t="s">
        <v>273</v>
      </c>
      <c r="C93" s="154"/>
      <c r="D93" s="155"/>
      <c r="E93" s="156"/>
      <c r="F93" s="156"/>
    </row>
    <row r="94" spans="1:6">
      <c r="A94" s="152"/>
      <c r="B94" s="168" t="s">
        <v>274</v>
      </c>
      <c r="C94" s="154" t="s">
        <v>248</v>
      </c>
      <c r="D94" s="155">
        <v>3</v>
      </c>
      <c r="E94" s="156"/>
      <c r="F94" s="156">
        <f t="shared" ref="F94:F99" si="1">+D94*E94</f>
        <v>0</v>
      </c>
    </row>
    <row r="95" spans="1:6">
      <c r="A95" s="152"/>
      <c r="B95" s="168" t="s">
        <v>275</v>
      </c>
      <c r="C95" s="154" t="s">
        <v>248</v>
      </c>
      <c r="D95" s="155">
        <v>1</v>
      </c>
      <c r="E95" s="309"/>
      <c r="F95" s="156">
        <f t="shared" si="1"/>
        <v>0</v>
      </c>
    </row>
    <row r="96" spans="1:6">
      <c r="A96" s="152"/>
      <c r="B96" s="168" t="s">
        <v>276</v>
      </c>
      <c r="C96" s="154" t="s">
        <v>248</v>
      </c>
      <c r="D96" s="155">
        <v>1</v>
      </c>
      <c r="E96" s="156"/>
      <c r="F96" s="156">
        <f t="shared" si="1"/>
        <v>0</v>
      </c>
    </row>
    <row r="97" spans="1:6">
      <c r="A97" s="152"/>
      <c r="B97" s="168" t="s">
        <v>277</v>
      </c>
      <c r="C97" s="154" t="s">
        <v>248</v>
      </c>
      <c r="D97" s="155">
        <v>3</v>
      </c>
      <c r="E97" s="156"/>
      <c r="F97" s="156">
        <f t="shared" si="1"/>
        <v>0</v>
      </c>
    </row>
    <row r="98" spans="1:6">
      <c r="A98" s="152"/>
      <c r="B98" s="168" t="s">
        <v>278</v>
      </c>
      <c r="C98" s="154" t="s">
        <v>248</v>
      </c>
      <c r="D98" s="155">
        <v>1</v>
      </c>
      <c r="E98" s="156"/>
      <c r="F98" s="156">
        <f t="shared" si="1"/>
        <v>0</v>
      </c>
    </row>
    <row r="99" spans="1:6">
      <c r="A99" s="152"/>
      <c r="B99" s="168" t="s">
        <v>279</v>
      </c>
      <c r="C99" s="154" t="s">
        <v>248</v>
      </c>
      <c r="D99" s="155">
        <v>2</v>
      </c>
      <c r="E99" s="156"/>
      <c r="F99" s="156">
        <f t="shared" si="1"/>
        <v>0</v>
      </c>
    </row>
    <row r="100" spans="1:6">
      <c r="A100" s="152"/>
      <c r="B100" s="157"/>
      <c r="C100" s="154"/>
      <c r="D100" s="155"/>
      <c r="E100" s="156"/>
      <c r="F100" s="156"/>
    </row>
    <row r="101" spans="1:6">
      <c r="A101" s="152">
        <f>1+A93</f>
        <v>3</v>
      </c>
      <c r="B101" s="157" t="s">
        <v>280</v>
      </c>
      <c r="C101" s="154" t="s">
        <v>248</v>
      </c>
      <c r="D101" s="155">
        <v>1</v>
      </c>
      <c r="E101" s="156"/>
      <c r="F101" s="156">
        <f>+D101*E101</f>
        <v>0</v>
      </c>
    </row>
    <row r="102" spans="1:6" ht="24">
      <c r="A102" s="152"/>
      <c r="B102" s="168" t="s">
        <v>281</v>
      </c>
      <c r="C102" s="154" t="s">
        <v>248</v>
      </c>
      <c r="D102" s="155">
        <v>1</v>
      </c>
      <c r="E102" s="156"/>
      <c r="F102" s="156"/>
    </row>
    <row r="103" spans="1:6">
      <c r="A103" s="152"/>
      <c r="B103" s="168" t="s">
        <v>282</v>
      </c>
      <c r="C103" s="154" t="s">
        <v>248</v>
      </c>
      <c r="D103" s="155">
        <v>1</v>
      </c>
      <c r="E103" s="156"/>
      <c r="F103" s="156"/>
    </row>
    <row r="104" spans="1:6">
      <c r="A104" s="152"/>
      <c r="B104" s="168" t="s">
        <v>283</v>
      </c>
      <c r="C104" s="154" t="s">
        <v>248</v>
      </c>
      <c r="D104" s="155">
        <v>4</v>
      </c>
      <c r="E104" s="156"/>
      <c r="F104" s="156"/>
    </row>
    <row r="105" spans="1:6">
      <c r="A105" s="152"/>
      <c r="B105" s="157" t="s">
        <v>284</v>
      </c>
      <c r="C105" s="154" t="s">
        <v>248</v>
      </c>
      <c r="D105" s="155">
        <v>1</v>
      </c>
      <c r="E105" s="156"/>
      <c r="F105" s="156"/>
    </row>
    <row r="106" spans="1:6">
      <c r="A106" s="152"/>
      <c r="B106" s="168" t="s">
        <v>285</v>
      </c>
      <c r="C106" s="154" t="s">
        <v>248</v>
      </c>
      <c r="D106" s="155">
        <v>15</v>
      </c>
      <c r="E106" s="156"/>
      <c r="F106" s="156"/>
    </row>
    <row r="107" spans="1:6">
      <c r="A107" s="152"/>
      <c r="B107" s="168" t="s">
        <v>286</v>
      </c>
      <c r="C107" s="154" t="s">
        <v>248</v>
      </c>
      <c r="D107" s="155">
        <v>8</v>
      </c>
      <c r="E107" s="156"/>
      <c r="F107" s="156"/>
    </row>
    <row r="108" spans="1:6">
      <c r="A108" s="152"/>
      <c r="B108" s="168" t="s">
        <v>287</v>
      </c>
      <c r="C108" s="154" t="s">
        <v>248</v>
      </c>
      <c r="D108" s="155">
        <v>4</v>
      </c>
      <c r="E108" s="156"/>
      <c r="F108" s="156"/>
    </row>
    <row r="109" spans="1:6">
      <c r="A109" s="152"/>
      <c r="B109" s="157" t="s">
        <v>288</v>
      </c>
      <c r="C109" s="154" t="s">
        <v>248</v>
      </c>
      <c r="D109" s="155">
        <v>1</v>
      </c>
      <c r="E109" s="156"/>
      <c r="F109" s="156"/>
    </row>
    <row r="110" spans="1:6">
      <c r="A110" s="152"/>
      <c r="B110" s="157" t="s">
        <v>289</v>
      </c>
      <c r="C110" s="154" t="s">
        <v>248</v>
      </c>
      <c r="D110" s="155">
        <v>3</v>
      </c>
      <c r="E110" s="156"/>
      <c r="F110" s="156"/>
    </row>
    <row r="111" spans="1:6">
      <c r="A111" s="152"/>
      <c r="B111" s="157" t="s">
        <v>290</v>
      </c>
      <c r="C111" s="154" t="s">
        <v>248</v>
      </c>
      <c r="D111" s="155">
        <v>1</v>
      </c>
      <c r="E111" s="156"/>
      <c r="F111" s="156"/>
    </row>
    <row r="112" spans="1:6">
      <c r="A112" s="152"/>
      <c r="B112" s="168" t="s">
        <v>291</v>
      </c>
      <c r="C112" s="154" t="s">
        <v>248</v>
      </c>
      <c r="D112" s="155">
        <v>1</v>
      </c>
      <c r="E112" s="156"/>
      <c r="F112" s="156"/>
    </row>
    <row r="113" spans="1:6" ht="24">
      <c r="A113" s="152"/>
      <c r="B113" s="157" t="s">
        <v>292</v>
      </c>
      <c r="C113" s="154"/>
      <c r="D113" s="155"/>
      <c r="E113" s="156"/>
      <c r="F113" s="156"/>
    </row>
    <row r="114" spans="1:6">
      <c r="A114" s="152"/>
      <c r="B114" s="157"/>
      <c r="C114" s="154"/>
      <c r="D114" s="155"/>
      <c r="E114" s="156"/>
      <c r="F114" s="156"/>
    </row>
    <row r="115" spans="1:6">
      <c r="A115" s="191">
        <f>A101+1</f>
        <v>4</v>
      </c>
      <c r="B115" s="171" t="s">
        <v>260</v>
      </c>
      <c r="C115" s="154" t="s">
        <v>19</v>
      </c>
      <c r="D115" s="155">
        <v>1</v>
      </c>
      <c r="E115" s="173">
        <f>SUM(F69:F114)</f>
        <v>0</v>
      </c>
      <c r="F115" s="308">
        <f>SUM(F69:F114)*5%</f>
        <v>0</v>
      </c>
    </row>
    <row r="116" spans="1:6">
      <c r="A116" s="152"/>
      <c r="B116" s="157"/>
      <c r="C116" s="154"/>
      <c r="D116" s="155"/>
      <c r="E116" s="156"/>
      <c r="F116" s="156"/>
    </row>
    <row r="117" spans="1:6" ht="17.25" thickBot="1">
      <c r="A117" s="152"/>
      <c r="B117" s="168"/>
      <c r="C117" s="154"/>
      <c r="D117" s="155"/>
      <c r="E117" s="156"/>
      <c r="F117" s="156"/>
    </row>
    <row r="118" spans="1:6" ht="18" thickTop="1" thickBot="1">
      <c r="A118" s="179"/>
      <c r="B118" s="180" t="str">
        <f>B64</f>
        <v>2. INŠTALACIJA ZA MOČNOSTNI DEL</v>
      </c>
      <c r="C118" s="181"/>
      <c r="D118" s="182"/>
      <c r="E118" s="183"/>
      <c r="F118" s="184">
        <f>SUM(F69:F115)</f>
        <v>0</v>
      </c>
    </row>
    <row r="119" spans="1:6" ht="17.25" thickTop="1">
      <c r="A119" s="152"/>
      <c r="B119" s="157"/>
      <c r="C119" s="154"/>
      <c r="D119" s="155"/>
      <c r="E119" s="156"/>
      <c r="F119" s="156"/>
    </row>
    <row r="120" spans="1:6">
      <c r="A120" s="152"/>
      <c r="B120" s="153" t="s">
        <v>293</v>
      </c>
      <c r="C120" s="154"/>
      <c r="D120" s="155"/>
      <c r="E120" s="156"/>
      <c r="F120" s="156"/>
    </row>
    <row r="121" spans="1:6">
      <c r="A121" s="152"/>
      <c r="B121" s="157"/>
      <c r="C121" s="154"/>
      <c r="D121" s="155"/>
      <c r="E121" s="156"/>
      <c r="F121" s="156"/>
    </row>
    <row r="122" spans="1:6">
      <c r="A122" s="152">
        <v>1</v>
      </c>
      <c r="B122" s="157" t="s">
        <v>294</v>
      </c>
      <c r="C122" s="154" t="s">
        <v>248</v>
      </c>
      <c r="D122" s="155">
        <v>1</v>
      </c>
      <c r="E122" s="156"/>
      <c r="F122" s="156">
        <f>+D122*E122</f>
        <v>0</v>
      </c>
    </row>
    <row r="123" spans="1:6">
      <c r="A123" s="152"/>
      <c r="B123" s="157"/>
      <c r="C123" s="154"/>
      <c r="D123" s="155"/>
      <c r="E123" s="156"/>
      <c r="F123" s="156"/>
    </row>
    <row r="124" spans="1:6">
      <c r="A124" s="152">
        <f>A122+1</f>
        <v>2</v>
      </c>
      <c r="B124" s="157" t="s">
        <v>295</v>
      </c>
      <c r="C124" s="154" t="s">
        <v>248</v>
      </c>
      <c r="D124" s="155">
        <v>2</v>
      </c>
      <c r="E124" s="156"/>
      <c r="F124" s="156">
        <f>+D124*E124</f>
        <v>0</v>
      </c>
    </row>
    <row r="125" spans="1:6">
      <c r="A125" s="152"/>
      <c r="B125" s="157"/>
      <c r="C125" s="154"/>
      <c r="D125" s="155"/>
      <c r="E125" s="156"/>
      <c r="F125" s="156"/>
    </row>
    <row r="126" spans="1:6">
      <c r="A126" s="152">
        <f>A124+1</f>
        <v>3</v>
      </c>
      <c r="B126" s="157" t="s">
        <v>296</v>
      </c>
      <c r="C126" s="154"/>
      <c r="D126" s="155"/>
      <c r="E126" s="156"/>
      <c r="F126" s="156"/>
    </row>
    <row r="127" spans="1:6">
      <c r="A127" s="152"/>
      <c r="B127" s="168" t="s">
        <v>297</v>
      </c>
      <c r="C127" s="154" t="s">
        <v>244</v>
      </c>
      <c r="D127" s="155">
        <v>55</v>
      </c>
      <c r="E127" s="156"/>
      <c r="F127" s="156">
        <f>+D127*E127</f>
        <v>0</v>
      </c>
    </row>
    <row r="128" spans="1:6">
      <c r="A128" s="152"/>
      <c r="B128" s="168" t="s">
        <v>298</v>
      </c>
      <c r="C128" s="154" t="s">
        <v>244</v>
      </c>
      <c r="D128" s="155">
        <v>135</v>
      </c>
      <c r="E128" s="156"/>
      <c r="F128" s="156">
        <f>+D128*E128</f>
        <v>0</v>
      </c>
    </row>
    <row r="129" spans="1:6">
      <c r="A129" s="152"/>
      <c r="B129" s="157"/>
      <c r="C129" s="154"/>
      <c r="D129" s="155"/>
      <c r="E129" s="156"/>
      <c r="F129" s="156"/>
    </row>
    <row r="130" spans="1:6">
      <c r="A130" s="152">
        <f>1+A126</f>
        <v>4</v>
      </c>
      <c r="B130" s="157" t="s">
        <v>299</v>
      </c>
      <c r="C130" s="154" t="s">
        <v>248</v>
      </c>
      <c r="D130" s="155">
        <v>16</v>
      </c>
      <c r="E130" s="156"/>
      <c r="F130" s="156">
        <f>+D130*E130</f>
        <v>0</v>
      </c>
    </row>
    <row r="131" spans="1:6">
      <c r="A131" s="152"/>
      <c r="B131" s="157"/>
      <c r="C131" s="154"/>
      <c r="D131" s="155"/>
      <c r="E131" s="156"/>
      <c r="F131" s="156"/>
    </row>
    <row r="132" spans="1:6">
      <c r="A132" s="152">
        <f>1+A130</f>
        <v>5</v>
      </c>
      <c r="B132" s="157" t="s">
        <v>300</v>
      </c>
      <c r="C132" s="154" t="s">
        <v>248</v>
      </c>
      <c r="D132" s="155">
        <v>1</v>
      </c>
      <c r="E132" s="156"/>
      <c r="F132" s="156">
        <f>+D132*E132</f>
        <v>0</v>
      </c>
    </row>
    <row r="133" spans="1:6">
      <c r="A133" s="152"/>
      <c r="B133" s="157"/>
      <c r="C133" s="154"/>
      <c r="D133" s="155"/>
      <c r="E133" s="156"/>
      <c r="F133" s="156"/>
    </row>
    <row r="134" spans="1:6">
      <c r="A134" s="152">
        <f>1+A132</f>
        <v>6</v>
      </c>
      <c r="B134" s="157" t="s">
        <v>301</v>
      </c>
      <c r="C134" s="154" t="s">
        <v>248</v>
      </c>
      <c r="D134" s="155">
        <v>1</v>
      </c>
      <c r="E134" s="156"/>
      <c r="F134" s="156">
        <f>+D134*E134</f>
        <v>0</v>
      </c>
    </row>
    <row r="135" spans="1:6">
      <c r="A135" s="152"/>
      <c r="B135" s="157"/>
      <c r="C135" s="154"/>
      <c r="D135" s="155"/>
      <c r="E135" s="156"/>
      <c r="F135" s="156"/>
    </row>
    <row r="136" spans="1:6">
      <c r="A136" s="152">
        <f>1+A134</f>
        <v>7</v>
      </c>
      <c r="B136" s="157" t="s">
        <v>258</v>
      </c>
      <c r="C136" s="154" t="s">
        <v>244</v>
      </c>
      <c r="D136" s="155">
        <v>150</v>
      </c>
      <c r="E136" s="156"/>
      <c r="F136" s="156">
        <f>+D136*E136</f>
        <v>0</v>
      </c>
    </row>
    <row r="137" spans="1:6">
      <c r="A137" s="152"/>
      <c r="B137" s="157"/>
      <c r="C137" s="154"/>
      <c r="D137" s="155"/>
      <c r="E137" s="156"/>
      <c r="F137" s="156"/>
    </row>
    <row r="138" spans="1:6">
      <c r="A138" s="152">
        <f>1+A136</f>
        <v>8</v>
      </c>
      <c r="B138" s="157" t="s">
        <v>260</v>
      </c>
      <c r="C138" s="154" t="s">
        <v>19</v>
      </c>
      <c r="D138" s="155">
        <v>1</v>
      </c>
      <c r="E138" s="156"/>
      <c r="F138" s="310">
        <f>SUM(F119:F137)*5%</f>
        <v>0</v>
      </c>
    </row>
    <row r="139" spans="1:6">
      <c r="A139" s="152"/>
      <c r="B139" s="157"/>
      <c r="C139" s="154"/>
      <c r="D139" s="155"/>
      <c r="E139" s="156"/>
      <c r="F139" s="156"/>
    </row>
    <row r="140" spans="1:6" ht="17.25" thickBot="1">
      <c r="A140" s="174" t="s">
        <v>224</v>
      </c>
      <c r="B140" s="175"/>
      <c r="C140" s="176"/>
      <c r="D140" s="177"/>
      <c r="E140" s="178"/>
      <c r="F140" s="178"/>
    </row>
    <row r="141" spans="1:6" ht="18" thickTop="1" thickBot="1">
      <c r="A141" s="179"/>
      <c r="B141" s="180" t="str">
        <f>B120</f>
        <v>3. INŠTALACIJA ZA IZENAČITEV POTENCIALOV</v>
      </c>
      <c r="C141" s="181"/>
      <c r="D141" s="182"/>
      <c r="E141" s="183"/>
      <c r="F141" s="184">
        <f>SUM(F121:F138)</f>
        <v>0</v>
      </c>
    </row>
    <row r="142" spans="1:6" ht="17.25" thickTop="1">
      <c r="A142" s="185"/>
      <c r="B142" s="186"/>
      <c r="C142" s="187"/>
      <c r="D142" s="188"/>
      <c r="E142" s="189"/>
      <c r="F142" s="189"/>
    </row>
    <row r="143" spans="1:6">
      <c r="A143" s="152"/>
      <c r="B143" s="157"/>
      <c r="C143" s="154"/>
      <c r="D143" s="155"/>
      <c r="E143" s="156"/>
      <c r="F143" s="156"/>
    </row>
    <row r="144" spans="1:6">
      <c r="A144" s="174" t="s">
        <v>224</v>
      </c>
      <c r="B144" s="175"/>
      <c r="C144" s="176"/>
      <c r="D144" s="177"/>
      <c r="E144" s="178"/>
      <c r="F144" s="178"/>
    </row>
    <row r="145" spans="1:6">
      <c r="A145" s="152"/>
      <c r="B145" s="153" t="s">
        <v>302</v>
      </c>
      <c r="C145" s="154"/>
      <c r="D145" s="155"/>
      <c r="E145" s="156"/>
      <c r="F145" s="156"/>
    </row>
    <row r="146" spans="1:6">
      <c r="A146" s="152"/>
      <c r="B146" s="153"/>
      <c r="C146" s="154"/>
      <c r="D146" s="155"/>
      <c r="E146" s="156"/>
      <c r="F146" s="156"/>
    </row>
    <row r="147" spans="1:6">
      <c r="A147" s="152">
        <f>1+A137</f>
        <v>1</v>
      </c>
      <c r="B147" s="157" t="s">
        <v>303</v>
      </c>
      <c r="C147" s="154" t="s">
        <v>248</v>
      </c>
      <c r="D147" s="155">
        <v>1</v>
      </c>
      <c r="E147" s="156"/>
      <c r="F147" s="156">
        <f>+D147*E147</f>
        <v>0</v>
      </c>
    </row>
    <row r="148" spans="1:6" ht="48">
      <c r="A148" s="152"/>
      <c r="B148" s="168" t="s">
        <v>304</v>
      </c>
      <c r="C148" s="154"/>
      <c r="D148" s="155"/>
      <c r="E148" s="156"/>
      <c r="F148" s="156"/>
    </row>
    <row r="149" spans="1:6">
      <c r="A149" s="152"/>
      <c r="B149" s="168"/>
      <c r="C149" s="154"/>
      <c r="D149" s="155"/>
      <c r="E149" s="156"/>
      <c r="F149" s="156"/>
    </row>
    <row r="150" spans="1:6">
      <c r="A150" s="152">
        <f>1+A147</f>
        <v>2</v>
      </c>
      <c r="B150" s="157" t="s">
        <v>305</v>
      </c>
      <c r="C150" s="154" t="s">
        <v>244</v>
      </c>
      <c r="D150" s="155">
        <v>140</v>
      </c>
      <c r="E150" s="156"/>
      <c r="F150" s="156">
        <f>+D150*E150</f>
        <v>0</v>
      </c>
    </row>
    <row r="151" spans="1:6">
      <c r="A151" s="152"/>
      <c r="B151" s="157"/>
      <c r="C151" s="154"/>
      <c r="D151" s="155"/>
      <c r="E151" s="156"/>
      <c r="F151" s="156"/>
    </row>
    <row r="152" spans="1:6">
      <c r="A152" s="152">
        <f>1+A150</f>
        <v>3</v>
      </c>
      <c r="B152" s="168" t="s">
        <v>258</v>
      </c>
      <c r="C152" s="154" t="s">
        <v>244</v>
      </c>
      <c r="D152" s="155">
        <v>140</v>
      </c>
      <c r="E152" s="156"/>
      <c r="F152" s="156">
        <f>+D152*E152</f>
        <v>0</v>
      </c>
    </row>
    <row r="153" spans="1:6">
      <c r="A153" s="152"/>
      <c r="B153" s="157"/>
      <c r="C153" s="154"/>
      <c r="D153" s="155"/>
      <c r="E153" s="156"/>
      <c r="F153" s="156"/>
    </row>
    <row r="154" spans="1:6">
      <c r="A154" s="152">
        <f>1+A152</f>
        <v>4</v>
      </c>
      <c r="B154" s="157" t="s">
        <v>306</v>
      </c>
      <c r="C154" s="154" t="s">
        <v>248</v>
      </c>
      <c r="D154" s="155">
        <v>4</v>
      </c>
      <c r="E154" s="156"/>
      <c r="F154" s="156">
        <f>+D154*E154</f>
        <v>0</v>
      </c>
    </row>
    <row r="155" spans="1:6">
      <c r="A155" s="152"/>
      <c r="B155" s="157"/>
      <c r="C155" s="154"/>
      <c r="D155" s="155"/>
      <c r="E155" s="156"/>
      <c r="F155" s="156"/>
    </row>
    <row r="156" spans="1:6">
      <c r="A156" s="152">
        <f>1+A154</f>
        <v>5</v>
      </c>
      <c r="B156" s="157" t="s">
        <v>307</v>
      </c>
      <c r="C156" s="154" t="s">
        <v>248</v>
      </c>
      <c r="D156" s="155">
        <v>1</v>
      </c>
      <c r="E156" s="156"/>
      <c r="F156" s="156">
        <f>+D156*E156</f>
        <v>0</v>
      </c>
    </row>
    <row r="157" spans="1:6">
      <c r="A157" s="152"/>
      <c r="B157" s="157"/>
      <c r="C157" s="154"/>
      <c r="D157" s="155"/>
      <c r="E157" s="156"/>
      <c r="F157" s="156"/>
    </row>
    <row r="158" spans="1:6" ht="24">
      <c r="A158" s="152">
        <f>1+A156</f>
        <v>6</v>
      </c>
      <c r="B158" s="157" t="s">
        <v>308</v>
      </c>
      <c r="C158" s="154" t="s">
        <v>19</v>
      </c>
      <c r="D158" s="155">
        <v>9</v>
      </c>
      <c r="E158" s="156"/>
      <c r="F158" s="156">
        <f>+D158*E158</f>
        <v>0</v>
      </c>
    </row>
    <row r="159" spans="1:6">
      <c r="A159" s="152"/>
      <c r="B159" s="157"/>
      <c r="C159" s="157"/>
      <c r="D159" s="157"/>
      <c r="E159" s="156"/>
      <c r="F159" s="156"/>
    </row>
    <row r="160" spans="1:6">
      <c r="A160" s="152">
        <f>1+A158</f>
        <v>7</v>
      </c>
      <c r="B160" s="157" t="s">
        <v>260</v>
      </c>
      <c r="C160" s="157" t="s">
        <v>19</v>
      </c>
      <c r="D160" s="155">
        <v>1</v>
      </c>
      <c r="E160" s="156"/>
      <c r="F160" s="308">
        <f>SUM(F146:F158)*5%</f>
        <v>0</v>
      </c>
    </row>
    <row r="161" spans="1:6" ht="17.25" thickBot="1">
      <c r="A161" s="152"/>
      <c r="B161" s="157"/>
      <c r="C161" s="154"/>
      <c r="D161" s="155"/>
      <c r="E161" s="156"/>
      <c r="F161" s="156"/>
    </row>
    <row r="162" spans="1:6" ht="18" thickTop="1" thickBot="1">
      <c r="A162" s="179"/>
      <c r="B162" s="180" t="str">
        <f>B145</f>
        <v xml:space="preserve">4. INŠTALACIJA ZA INFORMATIKO </v>
      </c>
      <c r="C162" s="181"/>
      <c r="D162" s="182"/>
      <c r="E162" s="183"/>
      <c r="F162" s="184">
        <f>SUM(F147:F160)</f>
        <v>0</v>
      </c>
    </row>
    <row r="163" spans="1:6" ht="17.25" thickTop="1">
      <c r="A163" s="152"/>
      <c r="B163" s="157"/>
      <c r="C163" s="154"/>
      <c r="D163" s="155"/>
      <c r="E163" s="156"/>
      <c r="F163" s="156"/>
    </row>
    <row r="164" spans="1:6">
      <c r="A164" s="192"/>
      <c r="B164" s="153" t="s">
        <v>309</v>
      </c>
      <c r="C164" s="154" t="s">
        <v>0</v>
      </c>
      <c r="D164" s="155" t="s">
        <v>224</v>
      </c>
      <c r="E164" s="156" t="s">
        <v>0</v>
      </c>
      <c r="F164" s="156"/>
    </row>
    <row r="165" spans="1:6">
      <c r="A165" s="172"/>
      <c r="B165" s="193"/>
      <c r="C165" s="194"/>
      <c r="D165" s="194"/>
      <c r="E165" s="195"/>
      <c r="F165" s="195"/>
    </row>
    <row r="166" spans="1:6" ht="17.25" thickBot="1">
      <c r="A166" s="192"/>
      <c r="B166" s="193"/>
      <c r="C166" s="194"/>
      <c r="D166" s="194"/>
      <c r="E166" s="195"/>
      <c r="F166" s="195"/>
    </row>
    <row r="167" spans="1:6" ht="17.25" thickTop="1">
      <c r="A167" s="192"/>
      <c r="B167" s="196" t="str">
        <f>+B28</f>
        <v>1. RAZSVETLJAVA</v>
      </c>
      <c r="C167" s="197" t="s">
        <v>0</v>
      </c>
      <c r="D167" s="198" t="s">
        <v>224</v>
      </c>
      <c r="E167" s="199" t="s">
        <v>0</v>
      </c>
      <c r="F167" s="200">
        <f>F62</f>
        <v>0</v>
      </c>
    </row>
    <row r="168" spans="1:6">
      <c r="A168" s="192"/>
      <c r="B168" s="201" t="str">
        <f>B64</f>
        <v>2. INŠTALACIJA ZA MOČNOSTNI DEL</v>
      </c>
      <c r="C168" s="202"/>
      <c r="D168" s="203"/>
      <c r="E168" s="204"/>
      <c r="F168" s="205">
        <f>F118</f>
        <v>0</v>
      </c>
    </row>
    <row r="169" spans="1:6">
      <c r="A169" s="152" t="s">
        <v>224</v>
      </c>
      <c r="B169" s="325" t="str">
        <f>B120</f>
        <v>3. INŠTALACIJA ZA IZENAČITEV POTENCIALOV</v>
      </c>
      <c r="C169" s="326"/>
      <c r="D169" s="327"/>
      <c r="E169" s="204"/>
      <c r="F169" s="205">
        <f>F141</f>
        <v>0</v>
      </c>
    </row>
    <row r="170" spans="1:6" ht="17.25" thickBot="1">
      <c r="A170" s="174"/>
      <c r="B170" s="201" t="str">
        <f>B145</f>
        <v xml:space="preserve">4. INŠTALACIJA ZA INFORMATIKO </v>
      </c>
      <c r="C170" s="202"/>
      <c r="D170" s="203"/>
      <c r="E170" s="204"/>
      <c r="F170" s="205">
        <f>F162</f>
        <v>0</v>
      </c>
    </row>
    <row r="171" spans="1:6" ht="17.25" thickBot="1">
      <c r="A171" s="206" t="s">
        <v>224</v>
      </c>
      <c r="B171" s="207" t="s">
        <v>310</v>
      </c>
      <c r="C171" s="208" t="s">
        <v>0</v>
      </c>
      <c r="D171" s="209" t="s">
        <v>224</v>
      </c>
      <c r="E171" s="210" t="s">
        <v>0</v>
      </c>
      <c r="F171" s="211">
        <f>SUM(F167:F170)</f>
        <v>0</v>
      </c>
    </row>
    <row r="172" spans="1:6" ht="17.25" thickTop="1"/>
  </sheetData>
  <sheetProtection algorithmName="SHA-512" hashValue="SgipPlueLxWZkEecHcr/G12fKgUOJWdsnYLNDm4H8rk/oVjpEZDfxLWIVExald14HJqauQhiEE5KKFuXM8bslw==" saltValue="insYfvTun4KzJPRinAE1+w==" spinCount="100000" sheet="1" objects="1" scenarios="1" selectLockedCells="1"/>
  <mergeCells count="1">
    <mergeCell ref="B169:D16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E127"/>
  <sheetViews>
    <sheetView topLeftCell="A107" workbookViewId="0">
      <selection activeCell="C121" sqref="C121"/>
    </sheetView>
  </sheetViews>
  <sheetFormatPr defaultRowHeight="16.5"/>
  <cols>
    <col min="2" max="2" width="77.7109375" customWidth="1"/>
    <col min="3" max="3" width="14.5703125" customWidth="1"/>
    <col min="4" max="4" width="17.140625" customWidth="1"/>
    <col min="5" max="5" width="18.5703125" customWidth="1"/>
  </cols>
  <sheetData>
    <row r="1" spans="1:5">
      <c r="A1" s="249"/>
      <c r="B1" s="250" t="s">
        <v>338</v>
      </c>
      <c r="C1" s="251"/>
      <c r="D1" s="252"/>
      <c r="E1" s="252"/>
    </row>
    <row r="2" spans="1:5">
      <c r="A2" s="253"/>
      <c r="B2" s="254"/>
      <c r="C2" s="255"/>
      <c r="D2" s="256"/>
      <c r="E2" s="256"/>
    </row>
    <row r="3" spans="1:5">
      <c r="A3" s="257" t="s">
        <v>312</v>
      </c>
      <c r="B3" s="237"/>
      <c r="C3" s="258"/>
      <c r="D3" s="215"/>
      <c r="E3" s="215"/>
    </row>
    <row r="4" spans="1:5">
      <c r="A4" s="228"/>
      <c r="B4" s="218" t="s">
        <v>339</v>
      </c>
      <c r="C4" s="230"/>
      <c r="D4" s="215"/>
      <c r="E4" s="215"/>
    </row>
    <row r="5" spans="1:5">
      <c r="A5" s="228"/>
      <c r="B5" s="213" t="s">
        <v>340</v>
      </c>
      <c r="C5" s="230"/>
      <c r="D5" s="215"/>
      <c r="E5" s="215"/>
    </row>
    <row r="6" spans="1:5">
      <c r="A6" s="217"/>
      <c r="B6" s="213" t="s">
        <v>341</v>
      </c>
      <c r="C6" s="259"/>
      <c r="D6" s="215"/>
      <c r="E6" s="215"/>
    </row>
    <row r="7" spans="1:5">
      <c r="A7" s="217"/>
      <c r="B7" s="213"/>
      <c r="C7" s="259"/>
      <c r="D7" s="215"/>
      <c r="E7" s="215"/>
    </row>
    <row r="8" spans="1:5">
      <c r="A8" s="220"/>
      <c r="B8" s="221" t="s">
        <v>315</v>
      </c>
      <c r="C8" s="222" t="s">
        <v>220</v>
      </c>
      <c r="D8" s="223" t="s">
        <v>316</v>
      </c>
      <c r="E8" s="224" t="s">
        <v>221</v>
      </c>
    </row>
    <row r="9" spans="1:5">
      <c r="A9" s="228"/>
      <c r="B9" s="213"/>
      <c r="C9" s="230"/>
      <c r="D9" s="215"/>
      <c r="E9" s="213"/>
    </row>
    <row r="10" spans="1:5" ht="30">
      <c r="A10" s="225">
        <v>1</v>
      </c>
      <c r="B10" s="260" t="s">
        <v>342</v>
      </c>
      <c r="C10" s="261"/>
      <c r="D10" s="276"/>
      <c r="E10" s="276"/>
    </row>
    <row r="11" spans="1:5">
      <c r="A11" s="225"/>
      <c r="B11" s="260"/>
      <c r="C11" s="261"/>
      <c r="D11" s="276"/>
      <c r="E11" s="276"/>
    </row>
    <row r="12" spans="1:5">
      <c r="A12" s="225"/>
      <c r="B12" s="213" t="s">
        <v>324</v>
      </c>
      <c r="C12" s="232">
        <v>1</v>
      </c>
      <c r="D12" s="276">
        <v>0</v>
      </c>
      <c r="E12" s="276">
        <f>PRODUCT(C12:D12)</f>
        <v>0</v>
      </c>
    </row>
    <row r="13" spans="1:5">
      <c r="A13" s="225"/>
      <c r="B13" s="213"/>
      <c r="C13" s="232"/>
      <c r="D13" s="276"/>
      <c r="E13" s="276"/>
    </row>
    <row r="14" spans="1:5" ht="45">
      <c r="A14" s="225">
        <v>2</v>
      </c>
      <c r="B14" s="237" t="s">
        <v>343</v>
      </c>
      <c r="C14" s="262"/>
      <c r="D14" s="276"/>
      <c r="E14" s="276"/>
    </row>
    <row r="15" spans="1:5">
      <c r="A15" s="225"/>
      <c r="B15" s="237"/>
      <c r="C15" s="262"/>
      <c r="D15" s="276"/>
      <c r="E15" s="276"/>
    </row>
    <row r="16" spans="1:5">
      <c r="A16" s="225"/>
      <c r="B16" s="260" t="s">
        <v>344</v>
      </c>
      <c r="C16" s="262">
        <v>15</v>
      </c>
      <c r="D16" s="276">
        <v>0</v>
      </c>
      <c r="E16" s="276">
        <f>PRODUCT(C16:D16)</f>
        <v>0</v>
      </c>
    </row>
    <row r="17" spans="1:5">
      <c r="A17" s="225"/>
      <c r="B17" s="260"/>
      <c r="C17" s="262"/>
      <c r="D17" s="276"/>
      <c r="E17" s="276"/>
    </row>
    <row r="18" spans="1:5" ht="45">
      <c r="A18" s="228">
        <v>3</v>
      </c>
      <c r="B18" s="263" t="s">
        <v>345</v>
      </c>
      <c r="C18" s="264"/>
      <c r="D18" s="276"/>
      <c r="E18" s="276"/>
    </row>
    <row r="19" spans="1:5">
      <c r="A19" s="265"/>
      <c r="B19" s="213"/>
      <c r="C19" s="261"/>
      <c r="D19" s="276"/>
      <c r="E19" s="276"/>
    </row>
    <row r="20" spans="1:5">
      <c r="A20" s="266"/>
      <c r="B20" s="213" t="s">
        <v>346</v>
      </c>
      <c r="C20" s="261">
        <v>1</v>
      </c>
      <c r="D20" s="276"/>
      <c r="E20" s="276">
        <f>PRODUCT(C20*D20)</f>
        <v>0</v>
      </c>
    </row>
    <row r="21" spans="1:5">
      <c r="A21" s="266"/>
      <c r="B21" s="213"/>
      <c r="C21" s="261"/>
      <c r="D21" s="276"/>
      <c r="E21" s="276"/>
    </row>
    <row r="22" spans="1:5" ht="60">
      <c r="A22" s="267" t="s">
        <v>347</v>
      </c>
      <c r="B22" s="268" t="s">
        <v>348</v>
      </c>
      <c r="C22" s="251"/>
      <c r="D22" s="252"/>
      <c r="E22" s="252"/>
    </row>
    <row r="23" spans="1:5">
      <c r="A23" s="267"/>
      <c r="B23" s="269"/>
      <c r="C23" s="251"/>
      <c r="D23" s="252"/>
      <c r="E23" s="252"/>
    </row>
    <row r="24" spans="1:5">
      <c r="A24" s="267"/>
      <c r="B24" s="269" t="s">
        <v>346</v>
      </c>
      <c r="C24" s="270">
        <v>1</v>
      </c>
      <c r="D24" s="252"/>
      <c r="E24" s="252">
        <f>C24*D24</f>
        <v>0</v>
      </c>
    </row>
    <row r="25" spans="1:5">
      <c r="A25" s="267"/>
      <c r="B25" s="271"/>
      <c r="C25" s="251"/>
      <c r="D25" s="252"/>
      <c r="E25" s="252"/>
    </row>
    <row r="26" spans="1:5">
      <c r="A26" s="267"/>
      <c r="B26" s="271"/>
      <c r="C26" s="251"/>
      <c r="D26" s="252"/>
      <c r="E26" s="252"/>
    </row>
    <row r="27" spans="1:5" ht="45">
      <c r="A27" s="267" t="s">
        <v>349</v>
      </c>
      <c r="B27" s="269" t="s">
        <v>350</v>
      </c>
      <c r="C27" s="272"/>
      <c r="D27" s="252"/>
      <c r="E27" s="252"/>
    </row>
    <row r="28" spans="1:5">
      <c r="A28" s="267"/>
      <c r="B28" s="271"/>
      <c r="C28" s="272"/>
      <c r="D28" s="252"/>
      <c r="E28" s="252"/>
    </row>
    <row r="29" spans="1:5">
      <c r="A29" s="267"/>
      <c r="B29" s="271" t="s">
        <v>324</v>
      </c>
      <c r="C29" s="272">
        <v>1</v>
      </c>
      <c r="D29" s="252"/>
      <c r="E29" s="252">
        <f>C29*D29</f>
        <v>0</v>
      </c>
    </row>
    <row r="30" spans="1:5">
      <c r="A30" s="267"/>
      <c r="B30" s="271"/>
      <c r="C30" s="272"/>
      <c r="D30" s="252"/>
      <c r="E30" s="252"/>
    </row>
    <row r="31" spans="1:5" ht="45">
      <c r="A31" s="273" t="s">
        <v>351</v>
      </c>
      <c r="B31" s="274" t="s">
        <v>352</v>
      </c>
      <c r="C31" s="275"/>
      <c r="D31" s="276"/>
      <c r="E31" s="276"/>
    </row>
    <row r="32" spans="1:5">
      <c r="A32" s="277"/>
      <c r="B32" s="278"/>
      <c r="C32" s="279"/>
      <c r="D32" s="252"/>
      <c r="E32" s="252"/>
    </row>
    <row r="33" spans="1:5">
      <c r="A33" s="277"/>
      <c r="B33" s="269" t="s">
        <v>353</v>
      </c>
      <c r="C33" s="251">
        <v>3</v>
      </c>
      <c r="D33" s="252"/>
      <c r="E33" s="252">
        <f>C33*D33</f>
        <v>0</v>
      </c>
    </row>
    <row r="34" spans="1:5">
      <c r="A34" s="277"/>
      <c r="B34" s="269" t="s">
        <v>354</v>
      </c>
      <c r="C34" s="251">
        <v>10</v>
      </c>
      <c r="D34" s="252"/>
      <c r="E34" s="252">
        <f>C34*D34</f>
        <v>0</v>
      </c>
    </row>
    <row r="35" spans="1:5">
      <c r="A35" s="277"/>
      <c r="B35" s="269"/>
      <c r="C35" s="251"/>
      <c r="D35" s="252"/>
      <c r="E35" s="252"/>
    </row>
    <row r="36" spans="1:5" ht="45">
      <c r="A36" s="225">
        <v>7</v>
      </c>
      <c r="B36" s="237" t="s">
        <v>355</v>
      </c>
      <c r="C36" s="262"/>
      <c r="D36" s="276"/>
      <c r="E36" s="276"/>
    </row>
    <row r="37" spans="1:5">
      <c r="A37" s="225"/>
      <c r="B37" s="237"/>
      <c r="C37" s="262"/>
      <c r="D37" s="276"/>
      <c r="E37" s="276"/>
    </row>
    <row r="38" spans="1:5">
      <c r="A38" s="225"/>
      <c r="B38" s="237" t="s">
        <v>356</v>
      </c>
      <c r="C38" s="262">
        <v>7</v>
      </c>
      <c r="D38" s="276"/>
      <c r="E38" s="252">
        <f>C38*D38</f>
        <v>0</v>
      </c>
    </row>
    <row r="39" spans="1:5">
      <c r="A39" s="225"/>
      <c r="B39" s="237" t="s">
        <v>357</v>
      </c>
      <c r="C39" s="262">
        <v>3</v>
      </c>
      <c r="D39" s="276"/>
      <c r="E39" s="252">
        <f>C39*D39</f>
        <v>0</v>
      </c>
    </row>
    <row r="40" spans="1:5">
      <c r="A40" s="280"/>
      <c r="B40" s="281"/>
      <c r="C40" s="282"/>
      <c r="D40" s="283"/>
      <c r="E40" s="284"/>
    </row>
    <row r="41" spans="1:5" ht="30">
      <c r="A41" s="267" t="s">
        <v>358</v>
      </c>
      <c r="B41" s="269" t="s">
        <v>359</v>
      </c>
      <c r="C41" s="251"/>
      <c r="D41" s="252"/>
      <c r="E41" s="252"/>
    </row>
    <row r="42" spans="1:5">
      <c r="A42" s="267"/>
      <c r="B42" s="271"/>
      <c r="C42" s="272"/>
      <c r="D42" s="252"/>
      <c r="E42" s="252"/>
    </row>
    <row r="43" spans="1:5">
      <c r="A43" s="267"/>
      <c r="B43" s="271" t="s">
        <v>26</v>
      </c>
      <c r="C43" s="272">
        <v>1</v>
      </c>
      <c r="D43" s="252"/>
      <c r="E43" s="252">
        <f>C43*D43</f>
        <v>0</v>
      </c>
    </row>
    <row r="44" spans="1:5">
      <c r="A44" s="267"/>
      <c r="B44" s="271"/>
      <c r="C44" s="272"/>
      <c r="D44" s="252"/>
      <c r="E44" s="252"/>
    </row>
    <row r="45" spans="1:5" ht="45">
      <c r="A45" s="267" t="s">
        <v>360</v>
      </c>
      <c r="B45" s="269" t="s">
        <v>361</v>
      </c>
      <c r="C45" s="272"/>
      <c r="D45" s="252"/>
      <c r="E45" s="252"/>
    </row>
    <row r="46" spans="1:5">
      <c r="A46" s="285"/>
      <c r="B46" s="278"/>
      <c r="C46" s="279"/>
      <c r="D46" s="252"/>
      <c r="E46" s="252"/>
    </row>
    <row r="47" spans="1:5">
      <c r="A47" s="285"/>
      <c r="B47" s="286" t="s">
        <v>248</v>
      </c>
      <c r="C47" s="272">
        <v>1</v>
      </c>
      <c r="D47" s="252"/>
      <c r="E47" s="252">
        <f>C47*D47</f>
        <v>0</v>
      </c>
    </row>
    <row r="48" spans="1:5">
      <c r="A48" s="285"/>
      <c r="B48" s="286"/>
      <c r="C48" s="272"/>
      <c r="D48" s="252"/>
      <c r="E48" s="252"/>
    </row>
    <row r="49" spans="1:5" ht="30">
      <c r="A49" s="225">
        <v>10</v>
      </c>
      <c r="B49" s="237" t="s">
        <v>362</v>
      </c>
      <c r="C49" s="262"/>
      <c r="D49" s="276"/>
      <c r="E49" s="329"/>
    </row>
    <row r="50" spans="1:5">
      <c r="A50" s="225"/>
      <c r="B50" s="237"/>
      <c r="C50" s="262"/>
      <c r="D50" s="276"/>
      <c r="E50" s="329"/>
    </row>
    <row r="51" spans="1:5">
      <c r="A51" s="228"/>
      <c r="B51" s="213" t="s">
        <v>26</v>
      </c>
      <c r="C51" s="232">
        <v>1</v>
      </c>
      <c r="D51" s="276">
        <v>0</v>
      </c>
      <c r="E51" s="329">
        <f>PRODUCT(C51:D51)</f>
        <v>0</v>
      </c>
    </row>
    <row r="52" spans="1:5">
      <c r="A52" s="213"/>
      <c r="B52" s="228"/>
      <c r="C52" s="232"/>
      <c r="D52" s="276"/>
      <c r="E52" s="330"/>
    </row>
    <row r="53" spans="1:5" ht="30">
      <c r="A53" s="267" t="s">
        <v>363</v>
      </c>
      <c r="B53" s="269" t="s">
        <v>364</v>
      </c>
      <c r="C53" s="287"/>
      <c r="D53" s="252"/>
      <c r="E53" s="252"/>
    </row>
    <row r="54" spans="1:5">
      <c r="A54" s="277"/>
      <c r="B54" s="271"/>
      <c r="C54" s="272"/>
      <c r="D54" s="252"/>
      <c r="E54" s="252"/>
    </row>
    <row r="55" spans="1:5">
      <c r="A55" s="277"/>
      <c r="B55" s="271" t="s">
        <v>346</v>
      </c>
      <c r="C55" s="272">
        <v>1</v>
      </c>
      <c r="D55" s="252"/>
      <c r="E55" s="252">
        <f>C55*D55</f>
        <v>0</v>
      </c>
    </row>
    <row r="56" spans="1:5">
      <c r="A56" s="267"/>
      <c r="B56" s="271"/>
      <c r="C56" s="272"/>
      <c r="D56" s="252"/>
      <c r="E56" s="252"/>
    </row>
    <row r="57" spans="1:5">
      <c r="A57" s="267"/>
      <c r="B57" s="271"/>
      <c r="C57" s="251"/>
      <c r="D57" s="252"/>
      <c r="E57" s="252"/>
    </row>
    <row r="58" spans="1:5" ht="30">
      <c r="A58" s="267" t="s">
        <v>365</v>
      </c>
      <c r="B58" s="269" t="s">
        <v>366</v>
      </c>
      <c r="C58" s="287"/>
      <c r="D58" s="252"/>
      <c r="E58" s="252"/>
    </row>
    <row r="59" spans="1:5">
      <c r="A59" s="267"/>
      <c r="B59" s="271"/>
      <c r="C59" s="272"/>
      <c r="D59" s="252"/>
      <c r="E59" s="252"/>
    </row>
    <row r="60" spans="1:5">
      <c r="A60" s="267"/>
      <c r="B60" s="271" t="s">
        <v>346</v>
      </c>
      <c r="C60" s="272">
        <v>1</v>
      </c>
      <c r="D60" s="252"/>
      <c r="E60" s="252">
        <f>C60*D60</f>
        <v>0</v>
      </c>
    </row>
    <row r="61" spans="1:5">
      <c r="A61" s="267"/>
      <c r="B61" s="271"/>
      <c r="C61" s="272"/>
      <c r="D61" s="252"/>
      <c r="E61" s="252"/>
    </row>
    <row r="62" spans="1:5">
      <c r="A62" s="225"/>
      <c r="B62" s="237"/>
      <c r="C62" s="262"/>
      <c r="D62" s="276"/>
      <c r="E62" s="276"/>
    </row>
    <row r="63" spans="1:5">
      <c r="A63" s="225">
        <v>13</v>
      </c>
      <c r="B63" s="231" t="s">
        <v>367</v>
      </c>
      <c r="C63" s="233"/>
      <c r="D63" s="276"/>
      <c r="E63" s="252"/>
    </row>
    <row r="64" spans="1:5">
      <c r="A64" s="231"/>
      <c r="B64" s="218" t="s">
        <v>368</v>
      </c>
      <c r="C64" s="233"/>
      <c r="D64" s="252"/>
      <c r="E64" s="252"/>
    </row>
    <row r="65" spans="1:5">
      <c r="A65" s="231"/>
      <c r="B65" s="218" t="s">
        <v>369</v>
      </c>
      <c r="C65" s="233"/>
      <c r="D65" s="252"/>
      <c r="E65" s="252"/>
    </row>
    <row r="66" spans="1:5">
      <c r="A66" s="231"/>
      <c r="B66" s="231" t="s">
        <v>370</v>
      </c>
      <c r="C66" s="233"/>
      <c r="D66" s="252"/>
      <c r="E66" s="276"/>
    </row>
    <row r="67" spans="1:5">
      <c r="A67" s="231"/>
      <c r="B67" s="231" t="s">
        <v>371</v>
      </c>
      <c r="C67" s="233"/>
      <c r="D67" s="252"/>
      <c r="E67" s="276"/>
    </row>
    <row r="68" spans="1:5">
      <c r="A68" s="225"/>
      <c r="B68" s="231" t="s">
        <v>335</v>
      </c>
      <c r="C68" s="233"/>
      <c r="D68" s="252"/>
      <c r="E68" s="276"/>
    </row>
    <row r="69" spans="1:5">
      <c r="A69" s="225"/>
      <c r="B69" s="231"/>
      <c r="C69" s="233"/>
      <c r="D69" s="252"/>
      <c r="E69" s="276"/>
    </row>
    <row r="70" spans="1:5" ht="17.25" thickBot="1">
      <c r="A70" s="225"/>
      <c r="B70" s="243">
        <v>0.12</v>
      </c>
      <c r="C70" s="233"/>
      <c r="D70" s="252"/>
      <c r="E70" s="252">
        <f>SUM(E1:E69)*0.12</f>
        <v>0</v>
      </c>
    </row>
    <row r="71" spans="1:5" ht="17.25" thickTop="1">
      <c r="A71" s="244"/>
      <c r="B71" s="245" t="s">
        <v>337</v>
      </c>
      <c r="C71" s="288"/>
      <c r="D71" s="247"/>
      <c r="E71" s="248">
        <f>SUM(E1:E70)</f>
        <v>0</v>
      </c>
    </row>
    <row r="72" spans="1:5">
      <c r="A72" s="212"/>
      <c r="B72" s="213"/>
      <c r="C72" s="214"/>
      <c r="D72" s="276"/>
      <c r="E72" s="276"/>
    </row>
    <row r="73" spans="1:5">
      <c r="A73" s="212"/>
      <c r="B73" s="216" t="s">
        <v>311</v>
      </c>
      <c r="C73" s="214"/>
      <c r="D73" s="276"/>
      <c r="E73" s="276"/>
    </row>
    <row r="74" spans="1:5">
      <c r="A74" s="217"/>
      <c r="B74" s="218"/>
      <c r="C74" s="214"/>
      <c r="D74" s="276"/>
      <c r="E74" s="276"/>
    </row>
    <row r="75" spans="1:5">
      <c r="A75" s="217" t="s">
        <v>312</v>
      </c>
      <c r="B75" s="213" t="s">
        <v>313</v>
      </c>
      <c r="C75" s="219"/>
      <c r="D75" s="276"/>
      <c r="E75" s="276"/>
    </row>
    <row r="76" spans="1:5">
      <c r="A76" s="217"/>
      <c r="B76" s="213" t="s">
        <v>314</v>
      </c>
      <c r="C76" s="219"/>
      <c r="D76" s="276"/>
      <c r="E76" s="276"/>
    </row>
    <row r="77" spans="1:5">
      <c r="A77" s="217"/>
      <c r="B77" s="213"/>
      <c r="C77" s="219"/>
      <c r="D77" s="276"/>
      <c r="E77" s="276"/>
    </row>
    <row r="78" spans="1:5">
      <c r="A78" s="220"/>
      <c r="B78" s="221" t="s">
        <v>315</v>
      </c>
      <c r="C78" s="222" t="s">
        <v>220</v>
      </c>
      <c r="D78" s="223" t="s">
        <v>316</v>
      </c>
      <c r="E78" s="224" t="s">
        <v>221</v>
      </c>
    </row>
    <row r="79" spans="1:5">
      <c r="A79" s="225"/>
      <c r="B79" s="226"/>
      <c r="C79" s="227"/>
      <c r="D79" s="276"/>
      <c r="E79" s="276"/>
    </row>
    <row r="80" spans="1:5">
      <c r="A80" s="228"/>
      <c r="B80" s="216"/>
      <c r="C80" s="219"/>
      <c r="D80" s="276"/>
      <c r="E80" s="330"/>
    </row>
    <row r="81" spans="1:5">
      <c r="A81" s="228"/>
      <c r="B81" s="216"/>
      <c r="C81" s="219"/>
      <c r="D81" s="276"/>
      <c r="E81" s="330"/>
    </row>
    <row r="82" spans="1:5" ht="105.75">
      <c r="A82" s="217">
        <v>1</v>
      </c>
      <c r="B82" s="229" t="s">
        <v>317</v>
      </c>
      <c r="C82" s="230"/>
      <c r="D82" s="276"/>
      <c r="E82" s="276"/>
    </row>
    <row r="83" spans="1:5">
      <c r="A83" s="217"/>
      <c r="B83" s="231"/>
      <c r="C83" s="232"/>
      <c r="D83" s="276"/>
      <c r="E83" s="276"/>
    </row>
    <row r="84" spans="1:5">
      <c r="A84" s="217"/>
      <c r="B84" s="231" t="s">
        <v>318</v>
      </c>
      <c r="C84" s="232"/>
      <c r="D84" s="276"/>
      <c r="E84" s="276"/>
    </row>
    <row r="85" spans="1:5">
      <c r="A85" s="217"/>
      <c r="B85" s="231" t="s">
        <v>319</v>
      </c>
      <c r="C85" s="232"/>
      <c r="D85" s="276"/>
      <c r="E85" s="276"/>
    </row>
    <row r="86" spans="1:5">
      <c r="A86" s="217"/>
      <c r="B86" s="231" t="s">
        <v>320</v>
      </c>
      <c r="C86" s="232"/>
      <c r="D86" s="276"/>
      <c r="E86" s="276"/>
    </row>
    <row r="87" spans="1:5">
      <c r="A87" s="217"/>
      <c r="B87" s="231" t="s">
        <v>321</v>
      </c>
      <c r="C87" s="232"/>
      <c r="D87" s="276"/>
      <c r="E87" s="276"/>
    </row>
    <row r="88" spans="1:5">
      <c r="A88" s="217"/>
      <c r="B88" s="231" t="s">
        <v>322</v>
      </c>
      <c r="C88" s="232"/>
      <c r="D88" s="276"/>
      <c r="E88" s="276"/>
    </row>
    <row r="89" spans="1:5">
      <c r="A89" s="217"/>
      <c r="B89" s="231" t="s">
        <v>323</v>
      </c>
      <c r="C89" s="232"/>
      <c r="D89" s="276"/>
      <c r="E89" s="276"/>
    </row>
    <row r="90" spans="1:5">
      <c r="A90" s="217"/>
      <c r="B90" s="231"/>
      <c r="C90" s="232"/>
      <c r="D90" s="276"/>
      <c r="E90" s="276"/>
    </row>
    <row r="91" spans="1:5">
      <c r="A91" s="225"/>
      <c r="B91" s="213" t="s">
        <v>324</v>
      </c>
      <c r="C91" s="232">
        <v>1</v>
      </c>
      <c r="D91" s="276"/>
      <c r="E91" s="276">
        <f>C91*D91</f>
        <v>0</v>
      </c>
    </row>
    <row r="92" spans="1:5">
      <c r="A92" s="225"/>
      <c r="B92" s="231"/>
      <c r="C92" s="233"/>
      <c r="D92" s="276"/>
      <c r="E92" s="276"/>
    </row>
    <row r="93" spans="1:5">
      <c r="A93" s="217"/>
      <c r="B93" s="231"/>
      <c r="C93" s="214"/>
      <c r="D93" s="276"/>
      <c r="E93" s="276"/>
    </row>
    <row r="94" spans="1:5" ht="60">
      <c r="A94" s="217">
        <v>2</v>
      </c>
      <c r="B94" s="234" t="s">
        <v>325</v>
      </c>
      <c r="C94" s="214"/>
      <c r="D94" s="276"/>
      <c r="E94" s="276"/>
    </row>
    <row r="95" spans="1:5">
      <c r="A95" s="217"/>
      <c r="B95" s="234"/>
      <c r="C95" s="214"/>
      <c r="D95" s="276"/>
      <c r="E95" s="276"/>
    </row>
    <row r="96" spans="1:5">
      <c r="A96" s="217"/>
      <c r="B96" s="218" t="s">
        <v>324</v>
      </c>
      <c r="C96" s="214">
        <v>1</v>
      </c>
      <c r="D96" s="276">
        <v>0</v>
      </c>
      <c r="E96" s="276">
        <f>J26+PRODUCT(C96:D96)</f>
        <v>0</v>
      </c>
    </row>
    <row r="97" spans="1:5">
      <c r="A97" s="217"/>
      <c r="B97" s="234"/>
      <c r="C97" s="214"/>
      <c r="D97" s="276"/>
      <c r="E97" s="276"/>
    </row>
    <row r="98" spans="1:5" ht="45">
      <c r="A98" s="217">
        <v>2</v>
      </c>
      <c r="B98" s="234" t="s">
        <v>326</v>
      </c>
      <c r="C98" s="214"/>
      <c r="D98" s="276"/>
      <c r="E98" s="276"/>
    </row>
    <row r="99" spans="1:5">
      <c r="A99" s="217"/>
      <c r="B99" s="234"/>
      <c r="C99" s="214"/>
      <c r="D99" s="276"/>
      <c r="E99" s="276"/>
    </row>
    <row r="100" spans="1:5">
      <c r="A100" s="217"/>
      <c r="B100" s="218" t="s">
        <v>324</v>
      </c>
      <c r="C100" s="214">
        <v>1</v>
      </c>
      <c r="D100" s="276">
        <v>0</v>
      </c>
      <c r="E100" s="276">
        <f>J30+PRODUCT(C100:D100)</f>
        <v>0</v>
      </c>
    </row>
    <row r="101" spans="1:5">
      <c r="A101" s="217"/>
      <c r="B101" s="234"/>
      <c r="C101" s="214"/>
      <c r="D101" s="276"/>
      <c r="E101" s="276"/>
    </row>
    <row r="102" spans="1:5" ht="45">
      <c r="A102" s="217">
        <v>3</v>
      </c>
      <c r="B102" s="234" t="s">
        <v>327</v>
      </c>
      <c r="C102" s="214"/>
      <c r="D102" s="276"/>
      <c r="E102" s="276"/>
    </row>
    <row r="103" spans="1:5">
      <c r="A103" s="217"/>
      <c r="B103" s="234"/>
      <c r="C103" s="214"/>
      <c r="D103" s="276"/>
      <c r="E103" s="276"/>
    </row>
    <row r="104" spans="1:5">
      <c r="A104" s="217"/>
      <c r="B104" s="218" t="s">
        <v>324</v>
      </c>
      <c r="C104" s="214">
        <v>1</v>
      </c>
      <c r="D104" s="276">
        <v>0</v>
      </c>
      <c r="E104" s="276">
        <f>J34+PRODUCT(C104:D104)</f>
        <v>0</v>
      </c>
    </row>
    <row r="105" spans="1:5">
      <c r="A105" s="217"/>
      <c r="B105" s="234"/>
      <c r="C105" s="214"/>
      <c r="D105" s="276"/>
      <c r="E105" s="276"/>
    </row>
    <row r="106" spans="1:5" ht="30">
      <c r="A106" s="217">
        <v>4</v>
      </c>
      <c r="B106" s="235" t="s">
        <v>328</v>
      </c>
      <c r="C106" s="214"/>
      <c r="D106" s="276"/>
      <c r="E106" s="276"/>
    </row>
    <row r="107" spans="1:5">
      <c r="A107" s="217"/>
      <c r="B107" s="236"/>
      <c r="C107" s="214"/>
      <c r="D107" s="276"/>
      <c r="E107" s="276"/>
    </row>
    <row r="108" spans="1:5">
      <c r="A108" s="217"/>
      <c r="B108" s="231" t="s">
        <v>329</v>
      </c>
      <c r="C108" s="214">
        <v>1</v>
      </c>
      <c r="D108" s="276"/>
      <c r="E108" s="276">
        <f>+PRODUCT(C108*D108)</f>
        <v>0</v>
      </c>
    </row>
    <row r="109" spans="1:5">
      <c r="A109" s="217"/>
      <c r="B109" s="231"/>
      <c r="C109" s="214"/>
      <c r="D109" s="276"/>
      <c r="E109" s="276"/>
    </row>
    <row r="110" spans="1:5" ht="30">
      <c r="A110" s="217">
        <v>5</v>
      </c>
      <c r="B110" s="235" t="s">
        <v>330</v>
      </c>
      <c r="C110" s="214"/>
      <c r="D110" s="276"/>
      <c r="E110" s="276"/>
    </row>
    <row r="111" spans="1:5">
      <c r="A111" s="217"/>
      <c r="B111" s="236"/>
      <c r="C111" s="214"/>
      <c r="D111" s="276"/>
      <c r="E111" s="276"/>
    </row>
    <row r="112" spans="1:5">
      <c r="A112" s="217"/>
      <c r="B112" s="231" t="s">
        <v>331</v>
      </c>
      <c r="C112" s="214">
        <v>1</v>
      </c>
      <c r="D112" s="276"/>
      <c r="E112" s="276">
        <f>+PRODUCT(C112*D112)</f>
        <v>0</v>
      </c>
    </row>
    <row r="113" spans="1:5">
      <c r="A113" s="217"/>
      <c r="B113" s="236"/>
      <c r="C113" s="214"/>
      <c r="D113" s="276"/>
      <c r="E113" s="276"/>
    </row>
    <row r="114" spans="1:5">
      <c r="A114" s="225"/>
      <c r="B114" s="237"/>
      <c r="C114" s="238"/>
      <c r="D114" s="330"/>
      <c r="E114" s="330"/>
    </row>
    <row r="115" spans="1:5">
      <c r="A115" s="217">
        <v>6</v>
      </c>
      <c r="B115" s="231" t="s">
        <v>332</v>
      </c>
      <c r="C115" s="214"/>
      <c r="D115" s="276"/>
      <c r="E115" s="276"/>
    </row>
    <row r="116" spans="1:5">
      <c r="A116" s="218"/>
      <c r="B116" s="218" t="s">
        <v>333</v>
      </c>
      <c r="C116" s="239"/>
      <c r="D116" s="331"/>
      <c r="E116" s="331"/>
    </row>
    <row r="117" spans="1:5">
      <c r="A117" s="240"/>
      <c r="B117" s="218" t="s">
        <v>334</v>
      </c>
      <c r="C117" s="241"/>
      <c r="D117" s="331"/>
      <c r="E117" s="331"/>
    </row>
    <row r="118" spans="1:5">
      <c r="A118" s="240"/>
      <c r="B118" s="218" t="s">
        <v>335</v>
      </c>
      <c r="C118" s="241"/>
      <c r="D118" s="331"/>
      <c r="E118" s="331"/>
    </row>
    <row r="119" spans="1:5">
      <c r="A119" s="240"/>
      <c r="B119" s="218" t="s">
        <v>336</v>
      </c>
      <c r="C119" s="241"/>
      <c r="D119" s="331"/>
      <c r="E119" s="331"/>
    </row>
    <row r="120" spans="1:5" ht="17.25" thickBot="1">
      <c r="A120" s="242"/>
      <c r="B120" s="243">
        <v>0.1</v>
      </c>
      <c r="C120" s="227"/>
      <c r="D120" s="330"/>
      <c r="E120" s="252">
        <f>SUM(E72:E119)*0.1</f>
        <v>0</v>
      </c>
    </row>
    <row r="121" spans="1:5" ht="17.25" thickTop="1">
      <c r="A121" s="244"/>
      <c r="B121" s="245" t="s">
        <v>337</v>
      </c>
      <c r="C121" s="246"/>
      <c r="D121" s="247"/>
      <c r="E121" s="248">
        <f>SUM(E72:E120)</f>
        <v>0</v>
      </c>
    </row>
    <row r="122" spans="1:5">
      <c r="D122" s="96"/>
      <c r="E122" s="96"/>
    </row>
    <row r="123" spans="1:5">
      <c r="B123" s="153" t="s">
        <v>372</v>
      </c>
    </row>
    <row r="124" spans="1:5">
      <c r="B124" s="328" t="str">
        <f>B1</f>
        <v>VODOVOD</v>
      </c>
      <c r="C124" s="326"/>
      <c r="D124" s="327"/>
      <c r="E124" s="205">
        <f>SUM(E71)</f>
        <v>0</v>
      </c>
    </row>
    <row r="125" spans="1:5" ht="17.25" thickBot="1">
      <c r="B125" s="201" t="str">
        <f>B73</f>
        <v>OGREVANJE IN PREZRAČEVANJE</v>
      </c>
      <c r="C125" s="202"/>
      <c r="D125" s="203"/>
      <c r="E125" s="205">
        <f>SUM(E121)</f>
        <v>0</v>
      </c>
    </row>
    <row r="126" spans="1:5" ht="17.25" thickBot="1">
      <c r="B126" s="207" t="s">
        <v>310</v>
      </c>
      <c r="C126" s="208" t="s">
        <v>0</v>
      </c>
      <c r="D126" s="209" t="s">
        <v>224</v>
      </c>
      <c r="E126" s="211">
        <f>SUM(E124:E125)</f>
        <v>0</v>
      </c>
    </row>
    <row r="127" spans="1:5" ht="17.25" thickTop="1"/>
  </sheetData>
  <sheetProtection algorithmName="SHA-512" hashValue="oUGjgtgWQ1OakojgmdAsFofkqMxUlJTtH8ynQCLvj14QQEJqUNInXzSYZ4W9+7ijwP2UHkf4bgDQKauIxraGmQ==" saltValue="Y/Yy3hiLfW/4rERlspwUZA==" spinCount="100000" sheet="1" objects="1" scenarios="1" selectLockedCells="1"/>
  <mergeCells count="1">
    <mergeCell ref="B124:D1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C529D-72D0-4E1A-9ACD-7E206457A404}">
  <dimension ref="A1"/>
  <sheetViews>
    <sheetView workbookViewId="0"/>
  </sheetViews>
  <sheetFormatPr defaultRowHeight="16.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F115"/>
  <sheetViews>
    <sheetView view="pageBreakPreview" topLeftCell="A4" zoomScale="160" zoomScaleNormal="100" zoomScaleSheetLayoutView="160" workbookViewId="0">
      <selection activeCell="E17" sqref="E17"/>
    </sheetView>
  </sheetViews>
  <sheetFormatPr defaultColWidth="8.7109375" defaultRowHeight="16.5"/>
  <cols>
    <col min="1" max="1" width="6.140625" style="2" customWidth="1"/>
    <col min="2" max="2" width="52.140625" style="3" customWidth="1"/>
    <col min="3" max="3" width="6.28515625" style="2" customWidth="1"/>
    <col min="4" max="4" width="10.7109375" style="4" customWidth="1"/>
    <col min="5" max="5" width="10.7109375" style="1" customWidth="1"/>
    <col min="6" max="6" width="15" style="8" customWidth="1"/>
  </cols>
  <sheetData>
    <row r="1" spans="1:6" s="41" customFormat="1" ht="16.5" customHeight="1">
      <c r="A1" s="2" t="s">
        <v>20</v>
      </c>
      <c r="B1" s="3" t="s">
        <v>28</v>
      </c>
      <c r="C1" s="32" t="s">
        <v>27</v>
      </c>
      <c r="D1" s="33" t="s">
        <v>41</v>
      </c>
      <c r="E1" s="34" t="s">
        <v>42</v>
      </c>
      <c r="F1" s="33" t="s">
        <v>29</v>
      </c>
    </row>
    <row r="2" spans="1:6" s="20" customFormat="1">
      <c r="A2" s="5">
        <v>1</v>
      </c>
      <c r="B2" s="6" t="s">
        <v>23</v>
      </c>
      <c r="C2" s="7"/>
      <c r="D2" s="4"/>
      <c r="E2" s="1"/>
      <c r="F2" s="69"/>
    </row>
    <row r="3" spans="1:6" s="10" customFormat="1" ht="13.5">
      <c r="A3" s="9"/>
      <c r="B3" s="10" t="s">
        <v>9</v>
      </c>
      <c r="C3" s="42"/>
      <c r="D3" s="16"/>
      <c r="E3" s="29"/>
      <c r="F3" s="291"/>
    </row>
    <row r="4" spans="1:6" s="10" customFormat="1" ht="13.5">
      <c r="A4" s="9"/>
      <c r="B4" s="10" t="s">
        <v>2</v>
      </c>
      <c r="C4" s="42"/>
      <c r="D4" s="16"/>
      <c r="E4" s="29"/>
      <c r="F4" s="291"/>
    </row>
    <row r="5" spans="1:6" s="10" customFormat="1" ht="13.5">
      <c r="A5" s="9"/>
      <c r="B5" s="10" t="s">
        <v>5</v>
      </c>
      <c r="C5" s="42"/>
      <c r="D5" s="16"/>
      <c r="E5" s="29"/>
      <c r="F5" s="291"/>
    </row>
    <row r="6" spans="1:6" s="10" customFormat="1" ht="13.5">
      <c r="A6" s="9"/>
      <c r="B6" s="10" t="s">
        <v>6</v>
      </c>
      <c r="C6" s="42"/>
      <c r="D6" s="16"/>
      <c r="E6" s="29"/>
      <c r="F6" s="291"/>
    </row>
    <row r="7" spans="1:6" s="10" customFormat="1" ht="13.5">
      <c r="A7" s="9"/>
      <c r="B7" s="10" t="s">
        <v>106</v>
      </c>
      <c r="C7" s="42"/>
      <c r="D7" s="16"/>
      <c r="E7" s="29"/>
      <c r="F7" s="291"/>
    </row>
    <row r="8" spans="1:6" s="10" customFormat="1" ht="13.5">
      <c r="A8" s="9"/>
      <c r="B8" s="10" t="s">
        <v>68</v>
      </c>
      <c r="C8" s="42"/>
      <c r="D8" s="16"/>
      <c r="E8" s="29"/>
      <c r="F8" s="291"/>
    </row>
    <row r="9" spans="1:6" s="10" customFormat="1" ht="13.5">
      <c r="A9" s="9"/>
      <c r="B9" s="10" t="s">
        <v>54</v>
      </c>
      <c r="C9" s="42"/>
      <c r="D9" s="16"/>
      <c r="E9" s="29"/>
      <c r="F9" s="291"/>
    </row>
    <row r="10" spans="1:6" s="10" customFormat="1" ht="13.5">
      <c r="A10" s="9"/>
      <c r="B10" s="10" t="s">
        <v>57</v>
      </c>
      <c r="C10" s="42"/>
      <c r="D10" s="16"/>
      <c r="E10" s="29"/>
      <c r="F10" s="291"/>
    </row>
    <row r="11" spans="1:6" s="10" customFormat="1" ht="13.5">
      <c r="A11" s="9"/>
      <c r="B11" s="10" t="s">
        <v>66</v>
      </c>
      <c r="C11" s="42"/>
      <c r="D11" s="16"/>
      <c r="E11" s="29"/>
      <c r="F11" s="291"/>
    </row>
    <row r="12" spans="1:6" s="10" customFormat="1" ht="13.5">
      <c r="A12" s="9"/>
      <c r="B12" s="10" t="s">
        <v>67</v>
      </c>
      <c r="C12" s="42"/>
      <c r="D12" s="16"/>
      <c r="E12" s="29"/>
      <c r="F12" s="291"/>
    </row>
    <row r="13" spans="1:6" s="10" customFormat="1" ht="13.5">
      <c r="A13" s="9"/>
      <c r="B13" s="10" t="s">
        <v>35</v>
      </c>
      <c r="C13" s="42"/>
      <c r="D13" s="16"/>
      <c r="E13" s="29"/>
      <c r="F13" s="291"/>
    </row>
    <row r="14" spans="1:6" s="10" customFormat="1" ht="16.5" customHeight="1">
      <c r="A14" s="9"/>
      <c r="C14" s="42"/>
      <c r="D14" s="16"/>
      <c r="E14" s="29"/>
      <c r="F14" s="291"/>
    </row>
    <row r="15" spans="1:6" ht="49.5">
      <c r="A15" s="11">
        <f>MAX(A$2:A14)+0.01</f>
        <v>1.01</v>
      </c>
      <c r="B15" s="83" t="s">
        <v>107</v>
      </c>
      <c r="C15" s="41" t="s">
        <v>19</v>
      </c>
      <c r="D15" s="4">
        <v>1</v>
      </c>
      <c r="F15" s="69">
        <f>D15*E15</f>
        <v>0</v>
      </c>
    </row>
    <row r="16" spans="1:6" ht="16.5" customHeight="1">
      <c r="A16" s="11"/>
      <c r="B16" s="83"/>
      <c r="C16" s="41"/>
      <c r="F16" s="69"/>
    </row>
    <row r="17" spans="1:6" ht="66">
      <c r="A17" s="11">
        <f>MAX(A$2:A16)+0.01</f>
        <v>1.02</v>
      </c>
      <c r="B17" s="83" t="s">
        <v>144</v>
      </c>
      <c r="C17" s="41" t="s">
        <v>19</v>
      </c>
      <c r="D17" s="4">
        <v>1</v>
      </c>
      <c r="F17" s="69">
        <f>D17*E17</f>
        <v>0</v>
      </c>
    </row>
    <row r="18" spans="1:6">
      <c r="A18" s="12"/>
      <c r="B18" s="18"/>
      <c r="C18" s="52"/>
      <c r="D18" s="13"/>
      <c r="E18" s="30"/>
      <c r="F18" s="292"/>
    </row>
    <row r="19" spans="1:6">
      <c r="A19" s="11"/>
      <c r="B19"/>
      <c r="C19" s="41"/>
      <c r="E19" s="31" t="s">
        <v>22</v>
      </c>
      <c r="F19" s="293">
        <f>SUM(F15:F18)</f>
        <v>0</v>
      </c>
    </row>
    <row r="20" spans="1:6">
      <c r="A20" s="11"/>
      <c r="B20"/>
      <c r="C20" s="41"/>
    </row>
    <row r="21" spans="1:6">
      <c r="A21" s="11"/>
      <c r="B21"/>
      <c r="C21" s="41"/>
    </row>
    <row r="22" spans="1:6">
      <c r="A22" s="11"/>
      <c r="B22"/>
      <c r="C22" s="41"/>
    </row>
    <row r="23" spans="1:6" s="4" customFormat="1">
      <c r="A23" s="11"/>
      <c r="B23"/>
      <c r="C23" s="41"/>
      <c r="E23" s="1"/>
      <c r="F23" s="8"/>
    </row>
    <row r="24" spans="1:6" s="4" customFormat="1">
      <c r="A24" s="11"/>
      <c r="B24"/>
      <c r="C24" s="41"/>
      <c r="E24" s="1"/>
      <c r="F24" s="8"/>
    </row>
    <row r="25" spans="1:6" s="4" customFormat="1">
      <c r="A25" s="11"/>
      <c r="B25"/>
      <c r="C25" s="41"/>
      <c r="E25" s="1"/>
      <c r="F25" s="8"/>
    </row>
    <row r="26" spans="1:6" s="4" customFormat="1">
      <c r="A26" s="11"/>
      <c r="B26"/>
      <c r="C26" s="41"/>
      <c r="E26" s="1"/>
      <c r="F26" s="8"/>
    </row>
    <row r="27" spans="1:6" s="4" customFormat="1">
      <c r="A27" s="11"/>
      <c r="B27"/>
      <c r="C27" s="41"/>
      <c r="E27" s="1"/>
      <c r="F27" s="8"/>
    </row>
    <row r="28" spans="1:6" s="4" customFormat="1">
      <c r="A28" s="11"/>
      <c r="B28"/>
      <c r="C28" s="41"/>
      <c r="E28" s="1"/>
      <c r="F28" s="8"/>
    </row>
    <row r="29" spans="1:6" s="4" customFormat="1">
      <c r="A29" s="11"/>
      <c r="B29"/>
      <c r="C29" s="41"/>
      <c r="E29" s="1"/>
      <c r="F29" s="8"/>
    </row>
    <row r="30" spans="1:6" s="4" customFormat="1">
      <c r="A30" s="11"/>
      <c r="B30"/>
      <c r="C30" s="41"/>
      <c r="E30" s="1"/>
      <c r="F30" s="8"/>
    </row>
    <row r="31" spans="1:6" s="4" customFormat="1">
      <c r="A31" s="11"/>
      <c r="B31"/>
      <c r="C31" s="41"/>
      <c r="E31" s="1"/>
      <c r="F31" s="8"/>
    </row>
    <row r="32" spans="1:6" s="4" customFormat="1">
      <c r="A32" s="11"/>
      <c r="B32"/>
      <c r="C32" s="41"/>
      <c r="E32" s="1"/>
      <c r="F32" s="8"/>
    </row>
    <row r="33" spans="1:6" s="4" customFormat="1">
      <c r="A33" s="11"/>
      <c r="B33"/>
      <c r="C33" s="41"/>
      <c r="E33" s="1"/>
      <c r="F33" s="8"/>
    </row>
    <row r="34" spans="1:6" s="4" customFormat="1">
      <c r="A34" s="11"/>
      <c r="B34"/>
      <c r="C34" s="41"/>
      <c r="E34" s="1"/>
      <c r="F34" s="8"/>
    </row>
    <row r="35" spans="1:6" s="4" customFormat="1">
      <c r="A35" s="11"/>
      <c r="B35"/>
      <c r="C35" s="41"/>
      <c r="E35" s="1"/>
      <c r="F35" s="8"/>
    </row>
    <row r="36" spans="1:6" s="4" customFormat="1">
      <c r="A36" s="11"/>
      <c r="B36"/>
      <c r="C36" s="41"/>
      <c r="E36" s="1"/>
      <c r="F36" s="8"/>
    </row>
    <row r="37" spans="1:6" s="4" customFormat="1">
      <c r="A37" s="11"/>
      <c r="B37"/>
      <c r="C37" s="41"/>
      <c r="E37" s="1"/>
      <c r="F37" s="8"/>
    </row>
    <row r="38" spans="1:6" s="4" customFormat="1">
      <c r="A38" s="11"/>
      <c r="B38"/>
      <c r="C38" s="41"/>
      <c r="E38" s="1"/>
      <c r="F38" s="8"/>
    </row>
    <row r="39" spans="1:6" s="4" customFormat="1">
      <c r="A39" s="11"/>
      <c r="B39"/>
      <c r="C39" s="41"/>
      <c r="E39" s="1"/>
      <c r="F39" s="8"/>
    </row>
    <row r="40" spans="1:6" s="4" customFormat="1">
      <c r="A40" s="11"/>
      <c r="B40"/>
      <c r="C40" s="41"/>
      <c r="E40" s="1"/>
      <c r="F40" s="8"/>
    </row>
    <row r="41" spans="1:6" s="4" customFormat="1">
      <c r="A41" s="11"/>
      <c r="B41"/>
      <c r="C41" s="41"/>
      <c r="E41" s="1"/>
      <c r="F41" s="8"/>
    </row>
    <row r="42" spans="1:6" s="4" customFormat="1">
      <c r="A42" s="11"/>
      <c r="B42"/>
      <c r="C42" s="41"/>
      <c r="E42" s="1"/>
      <c r="F42" s="8"/>
    </row>
    <row r="43" spans="1:6" s="4" customFormat="1">
      <c r="A43" s="11"/>
      <c r="B43"/>
      <c r="C43" s="41"/>
      <c r="E43" s="1"/>
      <c r="F43" s="8"/>
    </row>
    <row r="44" spans="1:6" s="4" customFormat="1">
      <c r="A44" s="11"/>
      <c r="B44"/>
      <c r="C44" s="41"/>
      <c r="E44" s="1"/>
      <c r="F44" s="8"/>
    </row>
    <row r="45" spans="1:6" s="4" customFormat="1">
      <c r="A45" s="11"/>
      <c r="B45"/>
      <c r="C45" s="41"/>
      <c r="E45" s="1"/>
      <c r="F45" s="8"/>
    </row>
    <row r="46" spans="1:6" s="4" customFormat="1">
      <c r="A46" s="11"/>
      <c r="B46"/>
      <c r="C46" s="41"/>
      <c r="E46" s="1"/>
      <c r="F46" s="8"/>
    </row>
    <row r="47" spans="1:6" s="4" customFormat="1">
      <c r="A47" s="11"/>
      <c r="B47"/>
      <c r="C47" s="41"/>
      <c r="E47" s="1"/>
      <c r="F47" s="8"/>
    </row>
    <row r="48" spans="1:6" s="4" customFormat="1">
      <c r="A48" s="11"/>
      <c r="B48"/>
      <c r="C48" s="41"/>
      <c r="E48" s="1"/>
      <c r="F48" s="8"/>
    </row>
    <row r="49" spans="1:6" s="4" customFormat="1">
      <c r="A49" s="11"/>
      <c r="B49"/>
      <c r="C49" s="41"/>
      <c r="E49" s="1"/>
      <c r="F49" s="8"/>
    </row>
    <row r="50" spans="1:6" s="4" customFormat="1">
      <c r="A50" s="11"/>
      <c r="B50"/>
      <c r="C50" s="41"/>
      <c r="E50" s="1"/>
      <c r="F50" s="8"/>
    </row>
    <row r="51" spans="1:6" s="4" customFormat="1">
      <c r="A51" s="11"/>
      <c r="B51"/>
      <c r="C51" s="41"/>
      <c r="E51" s="1"/>
      <c r="F51" s="8"/>
    </row>
    <row r="52" spans="1:6" s="4" customFormat="1">
      <c r="A52" s="11"/>
      <c r="B52"/>
      <c r="C52" s="41"/>
      <c r="E52" s="1"/>
      <c r="F52" s="8"/>
    </row>
    <row r="53" spans="1:6" s="4" customFormat="1">
      <c r="A53" s="11"/>
      <c r="B53"/>
      <c r="C53" s="41"/>
      <c r="E53" s="1"/>
      <c r="F53" s="8"/>
    </row>
    <row r="54" spans="1:6" s="4" customFormat="1">
      <c r="A54" s="11"/>
      <c r="B54"/>
      <c r="C54" s="41"/>
      <c r="E54" s="1"/>
      <c r="F54" s="8"/>
    </row>
    <row r="55" spans="1:6" s="4" customFormat="1">
      <c r="A55" s="11"/>
      <c r="B55"/>
      <c r="C55" s="41"/>
      <c r="E55" s="1"/>
      <c r="F55" s="8"/>
    </row>
    <row r="56" spans="1:6" s="4" customFormat="1">
      <c r="A56" s="11"/>
      <c r="B56"/>
      <c r="C56" s="41"/>
      <c r="E56" s="1"/>
      <c r="F56" s="8"/>
    </row>
    <row r="57" spans="1:6" s="4" customFormat="1">
      <c r="A57" s="11"/>
      <c r="B57"/>
      <c r="C57" s="41"/>
      <c r="E57" s="1"/>
      <c r="F57" s="8"/>
    </row>
    <row r="58" spans="1:6" s="4" customFormat="1">
      <c r="A58" s="11"/>
      <c r="B58"/>
      <c r="C58" s="41"/>
      <c r="E58" s="1"/>
      <c r="F58" s="8"/>
    </row>
    <row r="59" spans="1:6" s="4" customFormat="1">
      <c r="A59" s="11"/>
      <c r="B59"/>
      <c r="C59" s="41"/>
      <c r="E59" s="1"/>
      <c r="F59" s="8"/>
    </row>
    <row r="60" spans="1:6" s="4" customFormat="1">
      <c r="A60" s="11"/>
      <c r="B60"/>
      <c r="C60" s="41"/>
      <c r="E60" s="1"/>
      <c r="F60" s="8"/>
    </row>
    <row r="61" spans="1:6" s="4" customFormat="1">
      <c r="A61" s="11"/>
      <c r="B61"/>
      <c r="C61" s="41"/>
      <c r="E61" s="1"/>
      <c r="F61" s="8"/>
    </row>
    <row r="62" spans="1:6" s="4" customFormat="1">
      <c r="A62" s="11"/>
      <c r="B62"/>
      <c r="C62" s="41"/>
      <c r="E62" s="1"/>
      <c r="F62" s="8"/>
    </row>
    <row r="63" spans="1:6" s="4" customFormat="1">
      <c r="A63" s="11"/>
      <c r="B63"/>
      <c r="C63" s="41"/>
      <c r="E63" s="1"/>
      <c r="F63" s="8"/>
    </row>
    <row r="64" spans="1:6" s="4" customFormat="1">
      <c r="A64" s="11"/>
      <c r="B64"/>
      <c r="C64" s="41"/>
      <c r="E64" s="1"/>
      <c r="F64" s="8"/>
    </row>
    <row r="65" spans="1:6" s="4" customFormat="1">
      <c r="A65" s="11"/>
      <c r="B65"/>
      <c r="C65" s="41"/>
      <c r="E65" s="1"/>
      <c r="F65" s="8"/>
    </row>
    <row r="66" spans="1:6" s="4" customFormat="1">
      <c r="A66" s="11"/>
      <c r="B66"/>
      <c r="C66" s="41"/>
      <c r="E66" s="1"/>
      <c r="F66" s="8"/>
    </row>
    <row r="67" spans="1:6" s="4" customFormat="1">
      <c r="A67" s="11"/>
      <c r="B67"/>
      <c r="C67" s="41"/>
      <c r="E67" s="1"/>
      <c r="F67" s="8"/>
    </row>
    <row r="68" spans="1:6" s="4" customFormat="1">
      <c r="A68" s="11"/>
      <c r="B68"/>
      <c r="C68" s="41"/>
      <c r="E68" s="1"/>
      <c r="F68" s="8"/>
    </row>
    <row r="69" spans="1:6" s="4" customFormat="1">
      <c r="A69" s="11"/>
      <c r="B69"/>
      <c r="C69" s="41"/>
      <c r="E69" s="1"/>
      <c r="F69" s="8"/>
    </row>
    <row r="70" spans="1:6" s="4" customFormat="1">
      <c r="A70" s="11"/>
      <c r="B70"/>
      <c r="C70" s="41"/>
      <c r="E70" s="1"/>
      <c r="F70" s="8"/>
    </row>
    <row r="71" spans="1:6" s="4" customFormat="1">
      <c r="A71" s="11"/>
      <c r="B71"/>
      <c r="C71" s="41"/>
      <c r="E71" s="1"/>
      <c r="F71" s="8"/>
    </row>
    <row r="72" spans="1:6" s="4" customFormat="1">
      <c r="A72" s="11"/>
      <c r="B72"/>
      <c r="C72" s="41"/>
      <c r="E72" s="1"/>
      <c r="F72" s="8"/>
    </row>
    <row r="73" spans="1:6" s="4" customFormat="1">
      <c r="A73" s="11"/>
      <c r="B73"/>
      <c r="C73" s="41"/>
      <c r="E73" s="1"/>
      <c r="F73" s="8"/>
    </row>
    <row r="74" spans="1:6" s="4" customFormat="1">
      <c r="A74" s="11"/>
      <c r="B74"/>
      <c r="C74" s="41"/>
      <c r="E74" s="1"/>
      <c r="F74" s="8"/>
    </row>
    <row r="75" spans="1:6" s="4" customFormat="1">
      <c r="A75" s="11"/>
      <c r="B75"/>
      <c r="C75" s="41"/>
      <c r="E75" s="1"/>
      <c r="F75" s="8"/>
    </row>
    <row r="76" spans="1:6" s="4" customFormat="1">
      <c r="A76" s="11"/>
      <c r="B76"/>
      <c r="C76" s="41"/>
      <c r="E76" s="1"/>
      <c r="F76" s="8"/>
    </row>
    <row r="77" spans="1:6" s="4" customFormat="1">
      <c r="A77" s="11"/>
      <c r="B77" s="53"/>
      <c r="C77" s="54"/>
      <c r="E77" s="1"/>
      <c r="F77" s="8"/>
    </row>
    <row r="78" spans="1:6" s="4" customFormat="1">
      <c r="A78" s="11"/>
      <c r="B78" s="53"/>
      <c r="C78" s="54"/>
      <c r="E78" s="1"/>
      <c r="F78" s="8"/>
    </row>
    <row r="79" spans="1:6" s="4" customFormat="1">
      <c r="A79" s="11"/>
      <c r="B79" s="53"/>
      <c r="C79" s="54"/>
      <c r="E79" s="1"/>
      <c r="F79" s="8"/>
    </row>
    <row r="80" spans="1:6" s="4" customFormat="1">
      <c r="A80" s="11"/>
      <c r="B80" s="53"/>
      <c r="C80" s="54"/>
      <c r="E80" s="1"/>
      <c r="F80" s="8"/>
    </row>
    <row r="81" spans="1:6" s="4" customFormat="1">
      <c r="A81" s="11"/>
      <c r="B81" s="53"/>
      <c r="C81" s="54"/>
      <c r="E81" s="1"/>
      <c r="F81" s="8"/>
    </row>
    <row r="82" spans="1:6" s="4" customFormat="1">
      <c r="A82" s="11"/>
      <c r="B82" s="53"/>
      <c r="C82" s="54"/>
      <c r="E82" s="1"/>
      <c r="F82" s="8"/>
    </row>
    <row r="83" spans="1:6" s="4" customFormat="1">
      <c r="A83" s="11"/>
      <c r="B83" s="53"/>
      <c r="C83" s="54"/>
      <c r="E83" s="1"/>
      <c r="F83" s="8"/>
    </row>
    <row r="84" spans="1:6" s="4" customFormat="1">
      <c r="A84" s="11"/>
      <c r="B84" s="55"/>
      <c r="C84" s="56"/>
      <c r="E84" s="1"/>
      <c r="F84" s="8"/>
    </row>
    <row r="85" spans="1:6" s="4" customFormat="1">
      <c r="A85" s="11"/>
      <c r="B85" s="3"/>
      <c r="C85" s="2"/>
      <c r="E85" s="1"/>
      <c r="F85" s="8"/>
    </row>
    <row r="86" spans="1:6" s="4" customFormat="1">
      <c r="A86" s="11"/>
      <c r="B86" s="3"/>
      <c r="C86" s="2"/>
      <c r="E86" s="1"/>
      <c r="F86" s="8"/>
    </row>
    <row r="87" spans="1:6" s="3" customFormat="1">
      <c r="A87" s="11"/>
      <c r="C87" s="2"/>
      <c r="D87" s="4"/>
      <c r="E87" s="1"/>
      <c r="F87" s="8"/>
    </row>
    <row r="88" spans="1:6" s="3" customFormat="1">
      <c r="A88" s="11"/>
      <c r="C88" s="2"/>
      <c r="D88" s="4"/>
      <c r="E88" s="1"/>
      <c r="F88" s="8"/>
    </row>
    <row r="89" spans="1:6" s="3" customFormat="1">
      <c r="A89" s="11"/>
      <c r="C89" s="2"/>
      <c r="D89" s="4"/>
      <c r="E89" s="1"/>
      <c r="F89" s="8"/>
    </row>
    <row r="90" spans="1:6" s="3" customFormat="1">
      <c r="A90" s="11"/>
      <c r="C90" s="2"/>
      <c r="D90" s="4"/>
      <c r="E90" s="1"/>
      <c r="F90" s="8"/>
    </row>
    <row r="91" spans="1:6" s="3" customFormat="1">
      <c r="A91" s="11"/>
      <c r="C91" s="2"/>
      <c r="D91" s="4"/>
      <c r="E91" s="1"/>
      <c r="F91" s="8"/>
    </row>
    <row r="92" spans="1:6" s="3" customFormat="1">
      <c r="A92" s="11"/>
      <c r="C92" s="2"/>
      <c r="D92" s="4"/>
      <c r="E92" s="1"/>
      <c r="F92" s="8"/>
    </row>
    <row r="93" spans="1:6" s="3" customFormat="1">
      <c r="A93" s="11"/>
      <c r="C93" s="2"/>
      <c r="D93" s="4"/>
      <c r="E93" s="1"/>
      <c r="F93" s="8"/>
    </row>
    <row r="94" spans="1:6" s="3" customFormat="1">
      <c r="A94" s="11"/>
      <c r="C94" s="2"/>
      <c r="D94" s="4"/>
      <c r="E94" s="1"/>
      <c r="F94" s="8"/>
    </row>
    <row r="95" spans="1:6" s="3" customFormat="1">
      <c r="A95" s="11"/>
      <c r="C95" s="2"/>
      <c r="D95" s="4"/>
      <c r="E95" s="1"/>
      <c r="F95" s="8"/>
    </row>
    <row r="96" spans="1:6" s="3" customFormat="1">
      <c r="A96" s="11"/>
      <c r="C96" s="2"/>
      <c r="D96" s="4"/>
      <c r="E96" s="1"/>
      <c r="F96" s="8"/>
    </row>
    <row r="97" spans="1:6" s="3" customFormat="1">
      <c r="A97" s="11"/>
      <c r="C97" s="2"/>
      <c r="D97" s="4"/>
      <c r="E97" s="1"/>
      <c r="F97" s="8"/>
    </row>
    <row r="98" spans="1:6" s="3" customFormat="1">
      <c r="A98" s="11"/>
      <c r="C98" s="2"/>
      <c r="D98" s="4"/>
      <c r="E98" s="1"/>
      <c r="F98" s="8"/>
    </row>
    <row r="99" spans="1:6" s="3" customFormat="1">
      <c r="A99" s="11"/>
      <c r="C99" s="2"/>
      <c r="D99" s="4"/>
      <c r="E99" s="1"/>
      <c r="F99" s="8"/>
    </row>
    <row r="100" spans="1:6" s="3" customFormat="1">
      <c r="A100" s="11"/>
      <c r="C100" s="2"/>
      <c r="D100" s="4"/>
      <c r="E100" s="1"/>
      <c r="F100" s="8"/>
    </row>
    <row r="101" spans="1:6" s="3" customFormat="1">
      <c r="A101" s="11"/>
      <c r="C101" s="2"/>
      <c r="D101" s="4"/>
      <c r="E101" s="1"/>
      <c r="F101" s="8"/>
    </row>
    <row r="102" spans="1:6" s="3" customFormat="1">
      <c r="A102" s="11"/>
      <c r="C102" s="2"/>
      <c r="D102" s="4"/>
      <c r="E102" s="1"/>
      <c r="F102" s="8"/>
    </row>
    <row r="103" spans="1:6" s="3" customFormat="1">
      <c r="A103" s="11"/>
      <c r="C103" s="2"/>
      <c r="D103" s="4"/>
      <c r="E103" s="1"/>
      <c r="F103" s="8"/>
    </row>
    <row r="104" spans="1:6" s="3" customFormat="1">
      <c r="A104" s="11"/>
      <c r="C104" s="2"/>
      <c r="D104" s="4"/>
      <c r="E104" s="1"/>
      <c r="F104" s="8"/>
    </row>
    <row r="105" spans="1:6" s="3" customFormat="1">
      <c r="A105" s="11"/>
      <c r="C105" s="2"/>
      <c r="D105" s="4"/>
      <c r="E105" s="1"/>
      <c r="F105" s="8"/>
    </row>
    <row r="106" spans="1:6" s="3" customFormat="1">
      <c r="A106" s="11"/>
      <c r="C106" s="2"/>
      <c r="D106" s="4"/>
      <c r="E106" s="1"/>
      <c r="F106" s="8"/>
    </row>
    <row r="107" spans="1:6" s="3" customFormat="1">
      <c r="A107" s="11"/>
      <c r="C107" s="2"/>
      <c r="D107" s="4"/>
      <c r="E107" s="1"/>
      <c r="F107" s="8"/>
    </row>
    <row r="108" spans="1:6" s="3" customFormat="1">
      <c r="A108" s="11"/>
      <c r="C108" s="2"/>
      <c r="D108" s="4"/>
      <c r="E108" s="1"/>
      <c r="F108" s="8"/>
    </row>
    <row r="109" spans="1:6" s="3" customFormat="1">
      <c r="A109" s="11"/>
      <c r="C109" s="2"/>
      <c r="D109" s="4"/>
      <c r="E109" s="1"/>
      <c r="F109" s="8"/>
    </row>
    <row r="110" spans="1:6" s="3" customFormat="1">
      <c r="A110" s="11"/>
      <c r="C110" s="2"/>
      <c r="D110" s="4"/>
      <c r="E110" s="1"/>
      <c r="F110" s="8"/>
    </row>
    <row r="111" spans="1:6" s="3" customFormat="1">
      <c r="A111" s="11"/>
      <c r="C111" s="2"/>
      <c r="D111" s="4"/>
      <c r="E111" s="1"/>
      <c r="F111" s="8"/>
    </row>
    <row r="112" spans="1:6" s="3" customFormat="1">
      <c r="A112" s="57"/>
      <c r="C112" s="2"/>
      <c r="D112" s="4"/>
      <c r="E112" s="1"/>
      <c r="F112" s="8"/>
    </row>
    <row r="113" spans="1:6" s="3" customFormat="1">
      <c r="A113" s="57"/>
      <c r="C113" s="2"/>
      <c r="D113" s="4"/>
      <c r="E113" s="1"/>
      <c r="F113" s="8"/>
    </row>
    <row r="114" spans="1:6" s="3" customFormat="1">
      <c r="A114" s="57"/>
      <c r="C114" s="2"/>
      <c r="D114" s="4"/>
      <c r="E114" s="1"/>
      <c r="F114" s="8"/>
    </row>
    <row r="115" spans="1:6" s="3" customFormat="1">
      <c r="A115" s="57"/>
      <c r="C115" s="2"/>
      <c r="D115" s="4"/>
      <c r="E115" s="1"/>
      <c r="F115" s="8"/>
    </row>
  </sheetData>
  <sheetProtection algorithmName="SHA-512" hashValue="guE/7prVDX49NW/PBPB83d3dkX3+sq8QKYFPYsz/0X6fi67Zfy69QvMB8D4J08aqOITPGCKbRR5Vr4e4SgtmYg==" saltValue="OMjefFkG/Ddsnd5DqVsWnA=="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fitToWidth="0" fitToHeight="0" orientation="portrait" r:id="rId1"/>
  <headerFooter>
    <oddHeader xml:space="preserve">&amp;C </oddHeader>
    <oddFooter>&amp;L&amp;8Preureditev prostorov v Gabronovi domačiji - protokolarni prostor&amp;C&amp;8&amp;A&amp;R&amp;8&amp;P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F107"/>
  <sheetViews>
    <sheetView view="pageBreakPreview" topLeftCell="A16" zoomScale="160" zoomScaleNormal="175" zoomScaleSheetLayoutView="160" workbookViewId="0">
      <selection activeCell="F16" sqref="F16"/>
    </sheetView>
  </sheetViews>
  <sheetFormatPr defaultColWidth="8.7109375" defaultRowHeight="16.5"/>
  <cols>
    <col min="1" max="1" width="6.140625" style="85" customWidth="1"/>
    <col min="2" max="2" width="52.140625" style="3" customWidth="1"/>
    <col min="3" max="3" width="6.28515625" style="2" customWidth="1"/>
    <col min="4" max="4" width="10.7109375" style="4" customWidth="1"/>
    <col min="5" max="5" width="10.7109375" style="1" customWidth="1"/>
    <col min="6" max="6" width="15" style="8" customWidth="1"/>
  </cols>
  <sheetData>
    <row r="1" spans="1:6" s="41" customFormat="1" ht="16.5" customHeight="1">
      <c r="A1" s="85" t="s">
        <v>20</v>
      </c>
      <c r="B1" s="3" t="s">
        <v>28</v>
      </c>
      <c r="C1" s="2" t="s">
        <v>27</v>
      </c>
      <c r="D1" s="4" t="s">
        <v>41</v>
      </c>
      <c r="E1" s="1" t="s">
        <v>42</v>
      </c>
      <c r="F1" s="86" t="s">
        <v>29</v>
      </c>
    </row>
    <row r="2" spans="1:6" s="20" customFormat="1">
      <c r="A2" s="5">
        <v>2</v>
      </c>
      <c r="B2" s="6" t="s">
        <v>117</v>
      </c>
      <c r="C2" s="7"/>
      <c r="D2" s="4"/>
      <c r="E2" s="1"/>
      <c r="F2" s="69"/>
    </row>
    <row r="3" spans="1:6" s="10" customFormat="1" ht="13.5" customHeight="1">
      <c r="A3" s="87"/>
      <c r="B3" s="10" t="s">
        <v>9</v>
      </c>
      <c r="C3" s="42"/>
      <c r="D3" s="16"/>
      <c r="E3" s="29"/>
      <c r="F3" s="291"/>
    </row>
    <row r="4" spans="1:6" s="10" customFormat="1" ht="13.5" customHeight="1">
      <c r="A4" s="87"/>
      <c r="B4" s="10" t="s">
        <v>2</v>
      </c>
      <c r="C4" s="42"/>
      <c r="D4" s="16"/>
      <c r="E4" s="29"/>
      <c r="F4" s="291"/>
    </row>
    <row r="5" spans="1:6" s="10" customFormat="1" ht="13.5" customHeight="1">
      <c r="A5" s="87"/>
      <c r="B5" s="10" t="s">
        <v>5</v>
      </c>
      <c r="C5" s="42"/>
      <c r="D5" s="16"/>
      <c r="E5" s="29"/>
      <c r="F5" s="291"/>
    </row>
    <row r="6" spans="1:6" s="10" customFormat="1" ht="13.5" customHeight="1">
      <c r="A6" s="87"/>
      <c r="B6" s="10" t="s">
        <v>6</v>
      </c>
      <c r="C6" s="42"/>
      <c r="D6" s="16"/>
      <c r="E6" s="29"/>
      <c r="F6" s="291"/>
    </row>
    <row r="7" spans="1:6" s="10" customFormat="1" ht="13.5" customHeight="1">
      <c r="A7" s="87"/>
      <c r="B7" s="10" t="s">
        <v>106</v>
      </c>
      <c r="C7" s="42"/>
      <c r="D7" s="16"/>
      <c r="E7" s="29"/>
      <c r="F7" s="291"/>
    </row>
    <row r="8" spans="1:6" s="10" customFormat="1" ht="13.5" customHeight="1">
      <c r="A8" s="87"/>
      <c r="B8" s="10" t="s">
        <v>68</v>
      </c>
      <c r="C8" s="42"/>
      <c r="D8" s="16"/>
      <c r="E8" s="29"/>
      <c r="F8" s="291"/>
    </row>
    <row r="9" spans="1:6" s="10" customFormat="1" ht="13.5" customHeight="1">
      <c r="A9" s="87"/>
      <c r="B9" s="10" t="s">
        <v>54</v>
      </c>
      <c r="C9" s="42"/>
      <c r="D9" s="16"/>
      <c r="E9" s="29"/>
      <c r="F9" s="291"/>
    </row>
    <row r="10" spans="1:6" s="10" customFormat="1" ht="13.5" customHeight="1">
      <c r="A10" s="87"/>
      <c r="B10" s="10" t="s">
        <v>57</v>
      </c>
      <c r="C10" s="42"/>
      <c r="D10" s="16"/>
      <c r="E10" s="29"/>
      <c r="F10" s="291"/>
    </row>
    <row r="11" spans="1:6" s="10" customFormat="1" ht="13.5" customHeight="1">
      <c r="A11" s="87"/>
      <c r="B11" s="10" t="s">
        <v>66</v>
      </c>
      <c r="C11" s="42"/>
      <c r="D11" s="16"/>
      <c r="E11" s="29"/>
      <c r="F11" s="291"/>
    </row>
    <row r="12" spans="1:6" s="10" customFormat="1" ht="13.5" customHeight="1">
      <c r="A12" s="87"/>
      <c r="B12" s="10" t="s">
        <v>67</v>
      </c>
      <c r="C12" s="42"/>
      <c r="D12" s="16"/>
      <c r="E12" s="29"/>
      <c r="F12" s="291"/>
    </row>
    <row r="13" spans="1:6" s="10" customFormat="1" ht="13.5" customHeight="1">
      <c r="A13" s="87"/>
      <c r="B13" s="10" t="s">
        <v>35</v>
      </c>
      <c r="C13" s="42"/>
      <c r="D13" s="16"/>
      <c r="E13" s="29"/>
      <c r="F13" s="291"/>
    </row>
    <row r="14" spans="1:6" s="10" customFormat="1" ht="16.5" customHeight="1">
      <c r="A14" s="87"/>
      <c r="C14" s="42"/>
      <c r="D14" s="16"/>
      <c r="E14" s="29"/>
      <c r="F14" s="291"/>
    </row>
    <row r="15" spans="1:6" s="10" customFormat="1" ht="16.5" customHeight="1">
      <c r="A15" s="87"/>
      <c r="B15" s="65" t="s">
        <v>43</v>
      </c>
      <c r="C15" s="42"/>
      <c r="D15" s="16"/>
      <c r="E15" s="29"/>
      <c r="F15" s="291"/>
    </row>
    <row r="16" spans="1:6" s="10" customFormat="1" ht="82.5" customHeight="1">
      <c r="A16" s="88"/>
      <c r="B16" s="89" t="s">
        <v>116</v>
      </c>
      <c r="C16" s="89"/>
      <c r="D16" s="89"/>
      <c r="E16" s="294"/>
      <c r="F16" s="291"/>
    </row>
    <row r="17" spans="1:6" s="10" customFormat="1">
      <c r="A17" s="88"/>
      <c r="B17" s="17"/>
      <c r="C17" s="42"/>
      <c r="D17" s="16"/>
      <c r="E17" s="29"/>
      <c r="F17" s="291"/>
    </row>
    <row r="18" spans="1:6" ht="49.5">
      <c r="A18" s="11">
        <f>MAX(A$2:A17)+0.01</f>
        <v>2.0099999999999998</v>
      </c>
      <c r="B18" s="83" t="s">
        <v>147</v>
      </c>
      <c r="C18" s="41" t="s">
        <v>47</v>
      </c>
      <c r="D18" s="4">
        <v>32</v>
      </c>
      <c r="F18" s="69">
        <f>D18*E18</f>
        <v>0</v>
      </c>
    </row>
    <row r="19" spans="1:6">
      <c r="A19" s="11"/>
      <c r="B19" s="83"/>
      <c r="C19" s="41"/>
      <c r="F19" s="69"/>
    </row>
    <row r="20" spans="1:6" ht="66">
      <c r="A20" s="11">
        <f>MAX(A$2:A18)+0.01</f>
        <v>2.02</v>
      </c>
      <c r="B20" s="83" t="s">
        <v>148</v>
      </c>
      <c r="C20" s="41" t="s">
        <v>47</v>
      </c>
      <c r="D20" s="4">
        <v>32</v>
      </c>
      <c r="F20" s="69">
        <f>D20*E20</f>
        <v>0</v>
      </c>
    </row>
    <row r="21" spans="1:6" ht="33">
      <c r="A21" s="11"/>
      <c r="B21" s="83" t="s">
        <v>145</v>
      </c>
      <c r="C21" s="41"/>
      <c r="F21" s="69"/>
    </row>
    <row r="22" spans="1:6">
      <c r="A22" s="11"/>
      <c r="B22" s="83"/>
      <c r="C22" s="41"/>
      <c r="F22" s="69"/>
    </row>
    <row r="23" spans="1:6" ht="82.5">
      <c r="A23" s="11">
        <f>MAX(A$2:A20)+0.01</f>
        <v>2.0299999999999998</v>
      </c>
      <c r="B23" s="83" t="s">
        <v>149</v>
      </c>
      <c r="C23" s="41" t="s">
        <v>47</v>
      </c>
      <c r="D23" s="4">
        <v>32</v>
      </c>
      <c r="F23" s="69">
        <f>D23*E23</f>
        <v>0</v>
      </c>
    </row>
    <row r="24" spans="1:6" ht="33">
      <c r="A24" s="11"/>
      <c r="B24" s="83" t="s">
        <v>146</v>
      </c>
      <c r="C24" s="41"/>
      <c r="F24" s="69"/>
    </row>
    <row r="25" spans="1:6">
      <c r="A25" s="90"/>
      <c r="B25" s="84"/>
      <c r="C25" s="41"/>
      <c r="F25" s="69"/>
    </row>
    <row r="26" spans="1:6" ht="49.5">
      <c r="A26" s="90">
        <f>MAX(A$2:A24)+0.01</f>
        <v>2.04</v>
      </c>
      <c r="B26" t="s">
        <v>150</v>
      </c>
      <c r="C26" s="41" t="s">
        <v>26</v>
      </c>
      <c r="D26" s="4">
        <v>3</v>
      </c>
      <c r="F26" s="69">
        <f>D26*E26</f>
        <v>0</v>
      </c>
    </row>
    <row r="27" spans="1:6">
      <c r="A27" s="90"/>
      <c r="B27" s="84" t="s">
        <v>161</v>
      </c>
      <c r="C27" s="41"/>
      <c r="F27" s="69"/>
    </row>
    <row r="28" spans="1:6">
      <c r="A28" s="90"/>
      <c r="B28" s="84"/>
      <c r="C28" s="41"/>
      <c r="F28" s="69"/>
    </row>
    <row r="29" spans="1:6" ht="82.5">
      <c r="A29" s="11">
        <f>MAX(A$2:A26)+0.01</f>
        <v>2.0499999999999998</v>
      </c>
      <c r="B29" t="s">
        <v>154</v>
      </c>
      <c r="C29" s="41" t="s">
        <v>18</v>
      </c>
      <c r="D29" s="4">
        <v>51.55</v>
      </c>
      <c r="F29" s="69">
        <f t="shared" ref="F29" si="0">D29*E29</f>
        <v>0</v>
      </c>
    </row>
    <row r="30" spans="1:6">
      <c r="A30" s="11"/>
      <c r="B30"/>
      <c r="C30" s="41"/>
      <c r="F30" s="69"/>
    </row>
    <row r="31" spans="1:6">
      <c r="A31" s="11"/>
      <c r="B31"/>
      <c r="C31" s="41"/>
      <c r="F31" s="69"/>
    </row>
    <row r="32" spans="1:6">
      <c r="A32" s="11"/>
      <c r="B32"/>
      <c r="C32" s="41"/>
      <c r="F32" s="69"/>
    </row>
    <row r="33" spans="1:6">
      <c r="A33" s="11"/>
      <c r="B33"/>
      <c r="C33" s="41"/>
      <c r="F33" s="69"/>
    </row>
    <row r="34" spans="1:6" ht="82.5">
      <c r="A34" s="11">
        <f>MAX(A$2:A30)+0.01</f>
        <v>2.06</v>
      </c>
      <c r="B34" t="s">
        <v>155</v>
      </c>
      <c r="C34" s="41" t="s">
        <v>18</v>
      </c>
      <c r="D34" s="4">
        <v>85.65</v>
      </c>
      <c r="F34" s="69">
        <f t="shared" ref="F34" si="1">D34*E34</f>
        <v>0</v>
      </c>
    </row>
    <row r="35" spans="1:6" ht="33">
      <c r="A35" s="11" t="s">
        <v>11</v>
      </c>
      <c r="B35" t="s">
        <v>153</v>
      </c>
      <c r="C35" s="41" t="s">
        <v>18</v>
      </c>
      <c r="D35" s="4">
        <v>16.3</v>
      </c>
      <c r="F35" s="69">
        <f t="shared" ref="F35" si="2">D35*E35</f>
        <v>0</v>
      </c>
    </row>
    <row r="36" spans="1:6">
      <c r="A36" s="11"/>
      <c r="B36"/>
      <c r="C36" s="41"/>
      <c r="F36" s="69"/>
    </row>
    <row r="37" spans="1:6" ht="49.5">
      <c r="A37" s="11">
        <f>MAX(A$2:A36)+0.01</f>
        <v>2.0699999999999998</v>
      </c>
      <c r="B37" t="s">
        <v>156</v>
      </c>
      <c r="C37" s="41" t="s">
        <v>16</v>
      </c>
      <c r="D37" s="4">
        <v>6.6</v>
      </c>
      <c r="F37" s="69">
        <f>D37*E37</f>
        <v>0</v>
      </c>
    </row>
    <row r="38" spans="1:6" ht="33">
      <c r="A38" s="11" t="s">
        <v>11</v>
      </c>
      <c r="B38" t="s">
        <v>160</v>
      </c>
      <c r="C38" s="41" t="s">
        <v>16</v>
      </c>
      <c r="D38" s="4">
        <v>0.8</v>
      </c>
      <c r="F38" s="69">
        <f t="shared" ref="F38" si="3">D38*E38</f>
        <v>0</v>
      </c>
    </row>
    <row r="39" spans="1:6">
      <c r="A39" s="91"/>
      <c r="B39" s="92"/>
      <c r="C39" s="52"/>
      <c r="D39" s="13"/>
      <c r="E39" s="30"/>
      <c r="F39" s="292"/>
    </row>
    <row r="40" spans="1:6">
      <c r="A40" s="73"/>
      <c r="B40"/>
      <c r="C40" s="41"/>
      <c r="E40" s="31" t="s">
        <v>22</v>
      </c>
      <c r="F40" s="293">
        <f>SUM(F18:F39)</f>
        <v>0</v>
      </c>
    </row>
    <row r="41" spans="1:6">
      <c r="A41" s="73"/>
      <c r="B41"/>
      <c r="C41" s="41"/>
    </row>
    <row r="42" spans="1:6">
      <c r="A42" s="73"/>
      <c r="B42"/>
      <c r="C42" s="41"/>
    </row>
    <row r="43" spans="1:6">
      <c r="A43" s="73"/>
      <c r="B43"/>
      <c r="C43" s="41"/>
    </row>
    <row r="44" spans="1:6">
      <c r="A44" s="73"/>
      <c r="B44"/>
      <c r="C44" s="41"/>
    </row>
    <row r="45" spans="1:6">
      <c r="A45" s="73"/>
      <c r="B45"/>
      <c r="C45" s="41"/>
    </row>
    <row r="46" spans="1:6">
      <c r="A46" s="73"/>
      <c r="B46"/>
      <c r="C46" s="41"/>
    </row>
    <row r="47" spans="1:6">
      <c r="A47" s="73"/>
      <c r="B47"/>
      <c r="C47" s="41"/>
    </row>
    <row r="48" spans="1:6">
      <c r="A48" s="73"/>
      <c r="B48"/>
      <c r="C48" s="41"/>
    </row>
    <row r="49" spans="1:6">
      <c r="A49" s="73"/>
      <c r="B49"/>
      <c r="C49" s="41"/>
    </row>
    <row r="50" spans="1:6">
      <c r="A50" s="73"/>
      <c r="B50"/>
      <c r="C50" s="41"/>
    </row>
    <row r="51" spans="1:6" s="4" customFormat="1">
      <c r="A51" s="73"/>
      <c r="B51"/>
      <c r="C51" s="41"/>
      <c r="E51" s="1"/>
      <c r="F51" s="8"/>
    </row>
    <row r="52" spans="1:6" s="4" customFormat="1">
      <c r="A52" s="73"/>
      <c r="B52"/>
      <c r="C52" s="41"/>
      <c r="E52" s="1"/>
      <c r="F52" s="8"/>
    </row>
    <row r="53" spans="1:6" s="4" customFormat="1">
      <c r="A53" s="73"/>
      <c r="B53"/>
      <c r="C53" s="41"/>
      <c r="E53" s="1"/>
      <c r="F53" s="8"/>
    </row>
    <row r="54" spans="1:6" s="4" customFormat="1">
      <c r="A54" s="73"/>
      <c r="B54"/>
      <c r="C54" s="41"/>
      <c r="E54" s="1"/>
      <c r="F54" s="8"/>
    </row>
    <row r="55" spans="1:6" s="4" customFormat="1">
      <c r="A55" s="73"/>
      <c r="B55"/>
      <c r="C55" s="41"/>
      <c r="E55" s="1"/>
      <c r="F55" s="8"/>
    </row>
    <row r="56" spans="1:6" s="4" customFormat="1">
      <c r="A56" s="73"/>
      <c r="B56"/>
      <c r="C56" s="41"/>
      <c r="E56" s="1"/>
      <c r="F56" s="8"/>
    </row>
    <row r="57" spans="1:6" s="4" customFormat="1">
      <c r="A57" s="73"/>
      <c r="B57"/>
      <c r="C57" s="41"/>
      <c r="E57" s="1"/>
      <c r="F57" s="8"/>
    </row>
    <row r="58" spans="1:6" s="4" customFormat="1">
      <c r="A58" s="73"/>
      <c r="B58"/>
      <c r="C58" s="41"/>
      <c r="E58" s="1"/>
      <c r="F58" s="8"/>
    </row>
    <row r="59" spans="1:6" s="4" customFormat="1">
      <c r="A59" s="73"/>
      <c r="B59"/>
      <c r="C59" s="41"/>
      <c r="E59" s="1"/>
      <c r="F59" s="8"/>
    </row>
    <row r="60" spans="1:6" s="4" customFormat="1">
      <c r="A60" s="73"/>
      <c r="B60"/>
      <c r="C60" s="41"/>
      <c r="E60" s="1"/>
      <c r="F60" s="8"/>
    </row>
    <row r="61" spans="1:6" s="4" customFormat="1">
      <c r="A61" s="73"/>
      <c r="B61"/>
      <c r="C61" s="41"/>
      <c r="E61" s="1"/>
      <c r="F61" s="8"/>
    </row>
    <row r="62" spans="1:6" s="4" customFormat="1">
      <c r="A62" s="73"/>
      <c r="B62"/>
      <c r="C62" s="41"/>
      <c r="E62" s="1"/>
      <c r="F62" s="8"/>
    </row>
    <row r="63" spans="1:6" s="4" customFormat="1">
      <c r="A63" s="73"/>
      <c r="B63"/>
      <c r="C63" s="41"/>
      <c r="E63" s="1"/>
      <c r="F63" s="8"/>
    </row>
    <row r="64" spans="1:6" s="4" customFormat="1">
      <c r="A64" s="73"/>
      <c r="B64"/>
      <c r="C64" s="41"/>
      <c r="E64" s="1"/>
      <c r="F64" s="8"/>
    </row>
    <row r="65" spans="1:6" s="4" customFormat="1">
      <c r="A65" s="73"/>
      <c r="B65"/>
      <c r="C65" s="41"/>
      <c r="E65" s="1"/>
      <c r="F65" s="8"/>
    </row>
    <row r="66" spans="1:6" s="4" customFormat="1">
      <c r="A66" s="73"/>
      <c r="B66"/>
      <c r="C66" s="41"/>
      <c r="E66" s="1"/>
      <c r="F66" s="8"/>
    </row>
    <row r="67" spans="1:6" s="4" customFormat="1">
      <c r="A67" s="73"/>
      <c r="B67"/>
      <c r="C67" s="41"/>
      <c r="E67" s="1"/>
      <c r="F67" s="8"/>
    </row>
    <row r="68" spans="1:6" s="4" customFormat="1">
      <c r="A68" s="73"/>
      <c r="B68"/>
      <c r="C68" s="41"/>
      <c r="E68" s="1"/>
      <c r="F68" s="8"/>
    </row>
    <row r="69" spans="1:6" s="4" customFormat="1">
      <c r="A69" s="73"/>
      <c r="B69"/>
      <c r="C69" s="41"/>
      <c r="E69" s="1"/>
      <c r="F69" s="8"/>
    </row>
    <row r="70" spans="1:6" s="4" customFormat="1">
      <c r="A70" s="73"/>
      <c r="B70"/>
      <c r="C70" s="41"/>
      <c r="E70" s="1"/>
      <c r="F70" s="8"/>
    </row>
    <row r="71" spans="1:6" s="4" customFormat="1">
      <c r="A71" s="73"/>
      <c r="B71"/>
      <c r="C71" s="41"/>
      <c r="E71" s="1"/>
      <c r="F71" s="8"/>
    </row>
    <row r="72" spans="1:6" s="4" customFormat="1">
      <c r="A72" s="73"/>
      <c r="B72"/>
      <c r="C72" s="41"/>
      <c r="E72" s="1"/>
      <c r="F72" s="8"/>
    </row>
    <row r="73" spans="1:6" s="4" customFormat="1">
      <c r="A73" s="73"/>
      <c r="B73"/>
      <c r="C73" s="41"/>
      <c r="E73" s="1"/>
      <c r="F73" s="8"/>
    </row>
    <row r="74" spans="1:6" s="4" customFormat="1">
      <c r="A74" s="73"/>
      <c r="B74"/>
      <c r="C74" s="41"/>
      <c r="E74" s="1"/>
      <c r="F74" s="8"/>
    </row>
    <row r="75" spans="1:6" s="4" customFormat="1">
      <c r="A75" s="73"/>
      <c r="B75"/>
      <c r="C75" s="41"/>
      <c r="E75" s="1"/>
      <c r="F75" s="8"/>
    </row>
    <row r="76" spans="1:6" s="4" customFormat="1">
      <c r="A76" s="73"/>
      <c r="B76"/>
      <c r="C76" s="41"/>
      <c r="E76" s="1"/>
      <c r="F76" s="8"/>
    </row>
    <row r="77" spans="1:6" s="4" customFormat="1">
      <c r="A77" s="73"/>
      <c r="B77"/>
      <c r="C77" s="41"/>
      <c r="E77" s="1"/>
      <c r="F77" s="8"/>
    </row>
    <row r="78" spans="1:6" s="4" customFormat="1">
      <c r="A78" s="73"/>
      <c r="B78"/>
      <c r="C78" s="41"/>
      <c r="E78" s="1"/>
      <c r="F78" s="8"/>
    </row>
    <row r="79" spans="1:6" s="4" customFormat="1">
      <c r="A79" s="73"/>
      <c r="B79"/>
      <c r="C79" s="41"/>
      <c r="E79" s="1"/>
      <c r="F79" s="8"/>
    </row>
    <row r="80" spans="1:6" s="4" customFormat="1">
      <c r="A80" s="73"/>
      <c r="B80"/>
      <c r="C80" s="41"/>
      <c r="E80" s="1"/>
      <c r="F80" s="8"/>
    </row>
    <row r="81" spans="1:6" s="4" customFormat="1">
      <c r="A81" s="73"/>
      <c r="B81"/>
      <c r="C81" s="41"/>
      <c r="E81" s="1"/>
      <c r="F81" s="8"/>
    </row>
    <row r="82" spans="1:6" s="4" customFormat="1">
      <c r="A82" s="73"/>
      <c r="B82"/>
      <c r="C82" s="41"/>
      <c r="E82" s="1"/>
      <c r="F82" s="8"/>
    </row>
    <row r="83" spans="1:6" s="4" customFormat="1">
      <c r="A83" s="73"/>
      <c r="B83"/>
      <c r="C83" s="41"/>
      <c r="E83" s="1"/>
      <c r="F83" s="8"/>
    </row>
    <row r="84" spans="1:6" s="4" customFormat="1">
      <c r="A84" s="73"/>
      <c r="B84"/>
      <c r="C84" s="41"/>
      <c r="E84" s="1"/>
      <c r="F84" s="8"/>
    </row>
    <row r="85" spans="1:6" s="4" customFormat="1">
      <c r="A85" s="73"/>
      <c r="B85"/>
      <c r="C85" s="41"/>
      <c r="E85" s="1"/>
      <c r="F85" s="8"/>
    </row>
    <row r="86" spans="1:6" s="4" customFormat="1">
      <c r="A86" s="73"/>
      <c r="B86"/>
      <c r="C86" s="41"/>
      <c r="E86" s="1"/>
      <c r="F86" s="8"/>
    </row>
    <row r="87" spans="1:6" s="4" customFormat="1">
      <c r="A87" s="73"/>
      <c r="B87"/>
      <c r="C87" s="41"/>
      <c r="E87" s="1"/>
      <c r="F87" s="8"/>
    </row>
    <row r="88" spans="1:6" s="4" customFormat="1">
      <c r="A88" s="73"/>
      <c r="B88"/>
      <c r="C88" s="41"/>
      <c r="E88" s="1"/>
      <c r="F88" s="8"/>
    </row>
    <row r="89" spans="1:6" s="4" customFormat="1">
      <c r="A89" s="73"/>
      <c r="B89"/>
      <c r="C89" s="41"/>
      <c r="E89" s="1"/>
      <c r="F89" s="8"/>
    </row>
    <row r="90" spans="1:6" s="4" customFormat="1">
      <c r="A90" s="73"/>
      <c r="B90"/>
      <c r="C90" s="41"/>
      <c r="E90" s="1"/>
      <c r="F90" s="8"/>
    </row>
    <row r="91" spans="1:6" s="4" customFormat="1">
      <c r="A91" s="73"/>
      <c r="B91"/>
      <c r="C91" s="41"/>
      <c r="E91" s="1"/>
      <c r="F91" s="8"/>
    </row>
    <row r="92" spans="1:6" s="4" customFormat="1">
      <c r="A92" s="73"/>
      <c r="B92"/>
      <c r="C92" s="41"/>
      <c r="E92" s="1"/>
      <c r="F92" s="8"/>
    </row>
    <row r="93" spans="1:6" s="4" customFormat="1">
      <c r="A93" s="73"/>
      <c r="B93"/>
      <c r="C93" s="41"/>
      <c r="E93" s="1"/>
      <c r="F93" s="8"/>
    </row>
    <row r="94" spans="1:6" s="4" customFormat="1">
      <c r="A94" s="73"/>
      <c r="B94"/>
      <c r="C94" s="41"/>
      <c r="E94" s="1"/>
      <c r="F94" s="8"/>
    </row>
    <row r="95" spans="1:6" s="4" customFormat="1">
      <c r="A95" s="73"/>
      <c r="B95"/>
      <c r="C95" s="41"/>
      <c r="E95" s="1"/>
      <c r="F95" s="8"/>
    </row>
    <row r="96" spans="1:6" s="4" customFormat="1">
      <c r="A96" s="73"/>
      <c r="B96"/>
      <c r="C96" s="41"/>
      <c r="E96" s="1"/>
      <c r="F96" s="8"/>
    </row>
    <row r="97" spans="1:6" s="4" customFormat="1">
      <c r="A97" s="73"/>
      <c r="B97"/>
      <c r="C97" s="41"/>
      <c r="E97" s="1"/>
      <c r="F97" s="8"/>
    </row>
    <row r="98" spans="1:6" s="4" customFormat="1">
      <c r="A98" s="93"/>
      <c r="B98" s="53"/>
      <c r="C98" s="54"/>
      <c r="E98" s="1"/>
      <c r="F98" s="8"/>
    </row>
    <row r="99" spans="1:6" s="4" customFormat="1">
      <c r="A99" s="93"/>
      <c r="B99" s="53"/>
      <c r="C99" s="54"/>
      <c r="E99" s="1"/>
      <c r="F99" s="8"/>
    </row>
    <row r="100" spans="1:6" s="4" customFormat="1">
      <c r="A100" s="93"/>
      <c r="B100" s="53"/>
      <c r="C100" s="54"/>
      <c r="E100" s="1"/>
      <c r="F100" s="8"/>
    </row>
    <row r="101" spans="1:6" s="4" customFormat="1">
      <c r="A101" s="93"/>
      <c r="B101" s="53"/>
      <c r="C101" s="54"/>
      <c r="E101" s="1"/>
      <c r="F101" s="8"/>
    </row>
    <row r="102" spans="1:6" s="4" customFormat="1">
      <c r="A102" s="93"/>
      <c r="B102" s="53"/>
      <c r="C102" s="54"/>
      <c r="E102" s="1"/>
      <c r="F102" s="8"/>
    </row>
    <row r="103" spans="1:6" s="4" customFormat="1">
      <c r="A103" s="93"/>
      <c r="B103" s="53"/>
      <c r="C103" s="54"/>
      <c r="E103" s="1"/>
      <c r="F103" s="8"/>
    </row>
    <row r="104" spans="1:6" s="4" customFormat="1">
      <c r="A104" s="93"/>
      <c r="B104" s="53"/>
      <c r="C104" s="54"/>
      <c r="E104" s="1"/>
      <c r="F104" s="8"/>
    </row>
    <row r="105" spans="1:6" s="4" customFormat="1">
      <c r="A105" s="93"/>
      <c r="B105" s="55"/>
      <c r="C105" s="56"/>
      <c r="E105" s="1"/>
      <c r="F105" s="8"/>
    </row>
    <row r="106" spans="1:6" s="4" customFormat="1">
      <c r="A106" s="93"/>
      <c r="B106" s="3"/>
      <c r="C106" s="2"/>
      <c r="E106" s="1"/>
      <c r="F106" s="8"/>
    </row>
    <row r="107" spans="1:6" s="4" customFormat="1">
      <c r="A107" s="93"/>
      <c r="B107" s="3"/>
      <c r="C107" s="2"/>
      <c r="E107" s="1"/>
      <c r="F107" s="8"/>
    </row>
  </sheetData>
  <sheetProtection algorithmName="SHA-512" hashValue="KdGwoQxUGTDosAVQPJ90dIvISCYzHn+byyAgqqwwp7l5e3U2yJjelTOD1+FugegnmILSbZvDSnZjHmTgQ/Sj2Q==" saltValue="O3COTtUQphlw0QTPXROUmg==" spinCount="100000" sheet="1" selectLockedCells="1"/>
  <printOptions horizontalCentered="1" gridLines="1"/>
  <pageMargins left="0.78740157480314965" right="0.39370078740157483" top="0.74803149606299213" bottom="0.74803149606299213" header="0.31496062992125984" footer="0.31496062992125984"/>
  <pageSetup paperSize="9" orientation="portrait" r:id="rId1"/>
  <headerFooter>
    <oddHeader xml:space="preserve">&amp;C </oddHeader>
    <oddFooter>&amp;L&amp;8Preureditev prostorov v Gabronovi domačiji - protokolarni prostor&amp;C&amp;8&amp;A&amp;R&amp;8&amp;P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F89"/>
  <sheetViews>
    <sheetView view="pageBreakPreview" topLeftCell="A19" zoomScale="115" zoomScaleNormal="100" zoomScaleSheetLayoutView="115" zoomScalePageLayoutView="115" workbookViewId="0">
      <selection activeCell="E17" sqref="E17"/>
    </sheetView>
  </sheetViews>
  <sheetFormatPr defaultColWidth="8.7109375" defaultRowHeight="16.5"/>
  <cols>
    <col min="1" max="1" width="6.140625" style="2" customWidth="1"/>
    <col min="2" max="2" width="52.140625" style="3" customWidth="1"/>
    <col min="3" max="3" width="6.28515625" style="2" customWidth="1"/>
    <col min="4" max="4" width="10.7109375" style="4" customWidth="1"/>
    <col min="5" max="5" width="10.7109375" style="1" customWidth="1"/>
    <col min="6" max="6" width="15" style="8" customWidth="1"/>
  </cols>
  <sheetData>
    <row r="1" spans="1:6" s="41" customFormat="1">
      <c r="A1" s="2" t="s">
        <v>20</v>
      </c>
      <c r="B1" s="3" t="s">
        <v>28</v>
      </c>
      <c r="C1" s="32" t="s">
        <v>27</v>
      </c>
      <c r="D1" s="33" t="s">
        <v>41</v>
      </c>
      <c r="E1" s="34" t="s">
        <v>42</v>
      </c>
      <c r="F1" s="33" t="s">
        <v>29</v>
      </c>
    </row>
    <row r="2" spans="1:6" s="20" customFormat="1">
      <c r="A2" s="5">
        <v>3</v>
      </c>
      <c r="B2" s="6" t="s">
        <v>120</v>
      </c>
      <c r="C2" s="7"/>
      <c r="D2" s="4"/>
      <c r="E2" s="1"/>
      <c r="F2" s="69"/>
    </row>
    <row r="3" spans="1:6" s="10" customFormat="1" ht="13.5" customHeight="1">
      <c r="A3" s="9"/>
      <c r="B3" s="10" t="s">
        <v>9</v>
      </c>
      <c r="C3" s="97"/>
      <c r="D3" s="4"/>
      <c r="E3" s="1"/>
      <c r="F3" s="69"/>
    </row>
    <row r="4" spans="1:6" s="10" customFormat="1" ht="13.5" customHeight="1">
      <c r="A4" s="9"/>
      <c r="B4" s="10" t="s">
        <v>2</v>
      </c>
      <c r="C4" s="97"/>
      <c r="D4" s="4"/>
      <c r="E4" s="1"/>
      <c r="F4" s="69"/>
    </row>
    <row r="5" spans="1:6" s="10" customFormat="1" ht="13.5" customHeight="1">
      <c r="A5" s="9"/>
      <c r="B5" s="10" t="s">
        <v>5</v>
      </c>
      <c r="C5" s="97"/>
      <c r="D5" s="4"/>
      <c r="E5" s="1"/>
      <c r="F5" s="69"/>
    </row>
    <row r="6" spans="1:6" s="10" customFormat="1" ht="13.5" customHeight="1">
      <c r="A6" s="9"/>
      <c r="B6" s="10" t="s">
        <v>6</v>
      </c>
      <c r="C6" s="97"/>
      <c r="D6" s="4"/>
      <c r="E6" s="1"/>
      <c r="F6" s="69"/>
    </row>
    <row r="7" spans="1:6" s="10" customFormat="1" ht="13.5" customHeight="1">
      <c r="A7" s="9"/>
      <c r="B7" s="10" t="s">
        <v>106</v>
      </c>
      <c r="C7" s="97"/>
      <c r="D7" s="4"/>
      <c r="E7" s="1"/>
      <c r="F7" s="69"/>
    </row>
    <row r="8" spans="1:6" s="10" customFormat="1" ht="13.5" customHeight="1">
      <c r="A8" s="9"/>
      <c r="B8" s="10" t="s">
        <v>68</v>
      </c>
      <c r="C8" s="97"/>
      <c r="D8" s="4"/>
      <c r="E8" s="1"/>
      <c r="F8" s="69"/>
    </row>
    <row r="9" spans="1:6" s="10" customFormat="1" ht="13.5" customHeight="1">
      <c r="A9" s="9"/>
      <c r="B9" s="10" t="s">
        <v>54</v>
      </c>
      <c r="C9" s="97"/>
      <c r="D9" s="4"/>
      <c r="E9" s="1"/>
      <c r="F9" s="69"/>
    </row>
    <row r="10" spans="1:6" s="10" customFormat="1" ht="13.5" customHeight="1">
      <c r="A10" s="9"/>
      <c r="B10" s="103" t="s">
        <v>57</v>
      </c>
      <c r="C10" s="97"/>
      <c r="D10" s="4"/>
      <c r="E10" s="1"/>
      <c r="F10" s="69"/>
    </row>
    <row r="11" spans="1:6" s="10" customFormat="1" ht="13.5" customHeight="1">
      <c r="A11" s="9"/>
      <c r="B11" s="103" t="s">
        <v>56</v>
      </c>
      <c r="C11" s="97"/>
      <c r="D11" s="4"/>
      <c r="E11" s="1"/>
      <c r="F11" s="69"/>
    </row>
    <row r="12" spans="1:6" s="10" customFormat="1" ht="26.25" customHeight="1">
      <c r="A12" s="9"/>
      <c r="B12" s="104" t="s">
        <v>58</v>
      </c>
      <c r="C12" s="97"/>
      <c r="D12" s="4"/>
      <c r="E12" s="1"/>
      <c r="F12" s="69"/>
    </row>
    <row r="13" spans="1:6" s="10" customFormat="1" ht="13.5" customHeight="1">
      <c r="A13" s="9"/>
      <c r="B13" s="103" t="s">
        <v>55</v>
      </c>
      <c r="C13" s="97"/>
      <c r="D13" s="4"/>
      <c r="E13" s="1"/>
      <c r="F13" s="69"/>
    </row>
    <row r="14" spans="1:6" s="10" customFormat="1" ht="13.5" customHeight="1">
      <c r="A14" s="9"/>
      <c r="B14" s="10" t="s">
        <v>35</v>
      </c>
      <c r="C14" s="97"/>
      <c r="D14" s="4"/>
      <c r="E14" s="1"/>
      <c r="F14" s="69"/>
    </row>
    <row r="15" spans="1:6" s="10" customFormat="1">
      <c r="A15" s="9"/>
      <c r="C15" s="97"/>
      <c r="D15" s="4"/>
      <c r="E15" s="1"/>
      <c r="F15" s="69"/>
    </row>
    <row r="16" spans="1:6" s="10" customFormat="1">
      <c r="A16" s="9"/>
      <c r="B16" s="105" t="s">
        <v>84</v>
      </c>
      <c r="C16" s="97"/>
      <c r="D16" s="4"/>
      <c r="E16" s="1"/>
      <c r="F16" s="69"/>
    </row>
    <row r="17" spans="1:6" s="10" customFormat="1" ht="33">
      <c r="A17" s="9"/>
      <c r="B17" s="106" t="s">
        <v>157</v>
      </c>
      <c r="C17" s="107"/>
      <c r="D17" s="107"/>
      <c r="E17" s="295"/>
      <c r="F17" s="69"/>
    </row>
    <row r="18" spans="1:6" s="10" customFormat="1">
      <c r="A18" s="9"/>
      <c r="B18" s="108"/>
      <c r="C18" s="97"/>
      <c r="D18" s="4"/>
      <c r="E18" s="1"/>
      <c r="F18" s="69"/>
    </row>
    <row r="19" spans="1:6" s="10" customFormat="1" ht="66">
      <c r="A19" s="11">
        <f>MAX(A$2:A18)+0.01</f>
        <v>3.01</v>
      </c>
      <c r="B19" s="17" t="s">
        <v>158</v>
      </c>
      <c r="C19" s="97" t="s">
        <v>16</v>
      </c>
      <c r="D19" s="4">
        <v>14.1</v>
      </c>
      <c r="E19" s="1"/>
      <c r="F19" s="69">
        <f>D19*E19</f>
        <v>0</v>
      </c>
    </row>
    <row r="20" spans="1:6" s="10" customFormat="1">
      <c r="A20" s="11"/>
      <c r="B20" s="17"/>
      <c r="C20" s="97"/>
      <c r="D20" s="4"/>
      <c r="E20" s="1"/>
      <c r="F20" s="69"/>
    </row>
    <row r="21" spans="1:6" ht="99">
      <c r="A21" s="11">
        <f>MAX(A$2:A20)+0.01</f>
        <v>3.02</v>
      </c>
      <c r="B21" s="83" t="s">
        <v>159</v>
      </c>
      <c r="C21" s="41" t="s">
        <v>16</v>
      </c>
      <c r="D21" s="4">
        <v>8.8000000000000007</v>
      </c>
      <c r="F21" s="69">
        <f>D21*E21</f>
        <v>0</v>
      </c>
    </row>
    <row r="22" spans="1:6">
      <c r="A22" s="11"/>
      <c r="B22" s="83"/>
      <c r="C22" s="41"/>
      <c r="F22" s="69"/>
    </row>
    <row r="23" spans="1:6" ht="82.5">
      <c r="A23" s="11">
        <f>MAX(A$2:A22)+0.01</f>
        <v>3.03</v>
      </c>
      <c r="B23" s="83" t="s">
        <v>373</v>
      </c>
      <c r="C23" s="41" t="s">
        <v>25</v>
      </c>
      <c r="D23" s="4">
        <v>75</v>
      </c>
      <c r="F23" s="69">
        <f>D23*E23</f>
        <v>0</v>
      </c>
    </row>
    <row r="24" spans="1:6" ht="181.5">
      <c r="A24" s="11"/>
      <c r="B24" s="84" t="s">
        <v>374</v>
      </c>
      <c r="C24" s="41"/>
      <c r="F24" s="69"/>
    </row>
    <row r="25" spans="1:6">
      <c r="A25" s="12"/>
      <c r="B25" s="290"/>
      <c r="C25" s="52"/>
      <c r="D25" s="13"/>
      <c r="E25" s="30"/>
      <c r="F25" s="292"/>
    </row>
    <row r="26" spans="1:6">
      <c r="A26" s="11"/>
      <c r="B26"/>
      <c r="C26" s="41"/>
      <c r="E26" s="31" t="s">
        <v>22</v>
      </c>
      <c r="F26" s="296">
        <f>SUM(F19:F25)</f>
        <v>0</v>
      </c>
    </row>
    <row r="27" spans="1:6">
      <c r="A27" s="11"/>
      <c r="B27"/>
      <c r="C27" s="41"/>
    </row>
    <row r="28" spans="1:6">
      <c r="A28" s="11"/>
      <c r="B28"/>
      <c r="C28" s="41"/>
    </row>
    <row r="29" spans="1:6">
      <c r="A29" s="11"/>
      <c r="B29"/>
      <c r="C29" s="41"/>
    </row>
    <row r="30" spans="1:6">
      <c r="A30" s="11"/>
      <c r="B30" s="17"/>
      <c r="C30" s="41"/>
      <c r="D30"/>
      <c r="E30"/>
      <c r="F30"/>
    </row>
    <row r="31" spans="1:6">
      <c r="A31" s="11"/>
      <c r="B31" s="109"/>
      <c r="C31" s="41"/>
      <c r="D31"/>
      <c r="E31"/>
      <c r="F31"/>
    </row>
    <row r="32" spans="1:6">
      <c r="A32" s="11"/>
      <c r="B32" s="109"/>
      <c r="C32" s="41"/>
      <c r="D32"/>
      <c r="E32"/>
      <c r="F32"/>
    </row>
    <row r="33" spans="1:6">
      <c r="A33" s="11"/>
      <c r="B33" s="109"/>
      <c r="C33" s="41"/>
      <c r="D33"/>
      <c r="E33"/>
      <c r="F33"/>
    </row>
    <row r="34" spans="1:6">
      <c r="A34" s="11"/>
      <c r="B34" s="109"/>
      <c r="C34" s="41"/>
      <c r="D34"/>
      <c r="E34"/>
      <c r="F34"/>
    </row>
    <row r="35" spans="1:6">
      <c r="A35" s="11"/>
      <c r="B35" s="109"/>
      <c r="C35" s="41"/>
      <c r="D35"/>
      <c r="E35"/>
      <c r="F35"/>
    </row>
    <row r="36" spans="1:6">
      <c r="A36" s="11"/>
      <c r="B36" s="109"/>
      <c r="C36" s="41"/>
      <c r="D36"/>
      <c r="E36"/>
      <c r="F36"/>
    </row>
    <row r="37" spans="1:6">
      <c r="A37" s="11"/>
      <c r="B37"/>
      <c r="C37" s="41"/>
      <c r="D37"/>
      <c r="E37"/>
      <c r="F37"/>
    </row>
    <row r="38" spans="1:6">
      <c r="A38" s="11"/>
      <c r="B38"/>
      <c r="C38" s="41"/>
      <c r="D38"/>
      <c r="E38"/>
      <c r="F38"/>
    </row>
    <row r="39" spans="1:6">
      <c r="A39" s="11"/>
      <c r="B39"/>
      <c r="C39" s="41"/>
      <c r="D39"/>
      <c r="E39"/>
      <c r="F39"/>
    </row>
    <row r="40" spans="1:6">
      <c r="A40" s="11"/>
      <c r="B40"/>
      <c r="C40" s="41"/>
      <c r="D40"/>
      <c r="E40"/>
      <c r="F40"/>
    </row>
    <row r="41" spans="1:6">
      <c r="A41" s="11"/>
      <c r="B41"/>
      <c r="C41" s="41"/>
      <c r="D41"/>
      <c r="E41"/>
      <c r="F41"/>
    </row>
    <row r="42" spans="1:6">
      <c r="A42" s="11"/>
      <c r="B42"/>
      <c r="C42" s="41"/>
      <c r="D42"/>
      <c r="E42"/>
      <c r="F42"/>
    </row>
    <row r="43" spans="1:6">
      <c r="A43" s="11"/>
      <c r="B43"/>
      <c r="C43" s="41"/>
      <c r="D43"/>
      <c r="E43"/>
      <c r="F43"/>
    </row>
    <row r="44" spans="1:6">
      <c r="A44" s="11"/>
      <c r="B44"/>
      <c r="C44" s="41"/>
      <c r="D44"/>
      <c r="E44"/>
      <c r="F44"/>
    </row>
    <row r="45" spans="1:6">
      <c r="A45" s="11"/>
      <c r="B45"/>
      <c r="C45" s="41"/>
      <c r="D45"/>
      <c r="E45"/>
      <c r="F45"/>
    </row>
    <row r="46" spans="1:6">
      <c r="A46" s="11"/>
      <c r="B46"/>
      <c r="C46" s="41"/>
      <c r="D46"/>
      <c r="E46"/>
      <c r="F46"/>
    </row>
    <row r="47" spans="1:6">
      <c r="A47" s="11"/>
      <c r="B47"/>
      <c r="C47" s="41"/>
      <c r="D47"/>
      <c r="E47"/>
      <c r="F47"/>
    </row>
    <row r="48" spans="1:6">
      <c r="A48" s="11"/>
      <c r="B48"/>
      <c r="C48" s="41"/>
      <c r="D48"/>
      <c r="E48"/>
      <c r="F48"/>
    </row>
    <row r="49" spans="1:6">
      <c r="A49" s="11"/>
      <c r="B49"/>
      <c r="C49" s="41"/>
      <c r="D49"/>
      <c r="E49"/>
      <c r="F49"/>
    </row>
    <row r="50" spans="1:6">
      <c r="A50" s="11"/>
      <c r="B50"/>
      <c r="C50" s="41"/>
      <c r="D50"/>
      <c r="E50"/>
      <c r="F50"/>
    </row>
    <row r="51" spans="1:6">
      <c r="A51" s="11"/>
      <c r="B51"/>
      <c r="C51" s="41"/>
      <c r="D51"/>
      <c r="E51"/>
      <c r="F51"/>
    </row>
    <row r="52" spans="1:6">
      <c r="A52" s="11"/>
      <c r="B52"/>
      <c r="C52" s="41"/>
      <c r="D52"/>
      <c r="E52"/>
      <c r="F52"/>
    </row>
    <row r="53" spans="1:6">
      <c r="A53" s="11"/>
      <c r="B53"/>
      <c r="C53" s="41"/>
      <c r="D53"/>
      <c r="E53"/>
      <c r="F53"/>
    </row>
    <row r="54" spans="1:6">
      <c r="A54" s="11"/>
      <c r="B54"/>
      <c r="C54" s="41"/>
      <c r="D54"/>
      <c r="E54"/>
      <c r="F54"/>
    </row>
    <row r="55" spans="1:6">
      <c r="A55" s="11"/>
      <c r="B55"/>
      <c r="C55" s="41"/>
      <c r="D55"/>
      <c r="E55"/>
      <c r="F55"/>
    </row>
    <row r="56" spans="1:6">
      <c r="A56" s="11"/>
      <c r="B56"/>
      <c r="C56" s="41"/>
      <c r="D56"/>
      <c r="E56"/>
      <c r="F56"/>
    </row>
    <row r="57" spans="1:6">
      <c r="A57" s="11"/>
      <c r="B57"/>
      <c r="C57" s="41"/>
      <c r="D57"/>
      <c r="E57"/>
      <c r="F57"/>
    </row>
    <row r="58" spans="1:6">
      <c r="A58" s="11"/>
      <c r="B58"/>
      <c r="C58" s="41"/>
      <c r="D58"/>
      <c r="E58"/>
      <c r="F58"/>
    </row>
    <row r="59" spans="1:6">
      <c r="A59" s="11"/>
      <c r="B59"/>
      <c r="C59" s="41"/>
      <c r="D59"/>
      <c r="E59"/>
      <c r="F59"/>
    </row>
    <row r="60" spans="1:6">
      <c r="A60" s="11"/>
      <c r="B60"/>
      <c r="C60" s="41"/>
      <c r="D60"/>
      <c r="E60"/>
      <c r="F60"/>
    </row>
    <row r="61" spans="1:6">
      <c r="A61" s="11"/>
      <c r="B61"/>
      <c r="C61" s="41"/>
      <c r="D61"/>
      <c r="E61"/>
      <c r="F61"/>
    </row>
    <row r="62" spans="1:6">
      <c r="A62" s="11"/>
      <c r="B62"/>
      <c r="C62" s="41"/>
      <c r="D62"/>
      <c r="E62"/>
      <c r="F62"/>
    </row>
    <row r="63" spans="1:6">
      <c r="A63" s="11"/>
      <c r="B63"/>
      <c r="C63" s="41"/>
      <c r="D63"/>
      <c r="E63"/>
      <c r="F63"/>
    </row>
    <row r="64" spans="1:6">
      <c r="A64" s="11"/>
      <c r="B64"/>
      <c r="C64" s="41"/>
      <c r="D64"/>
      <c r="E64"/>
      <c r="F64"/>
    </row>
    <row r="65" spans="1:6">
      <c r="A65" s="11"/>
      <c r="B65"/>
      <c r="C65" s="41"/>
      <c r="D65"/>
      <c r="E65"/>
      <c r="F65"/>
    </row>
    <row r="66" spans="1:6">
      <c r="A66" s="11"/>
      <c r="B66"/>
      <c r="C66" s="41"/>
      <c r="D66"/>
      <c r="E66"/>
      <c r="F66"/>
    </row>
    <row r="67" spans="1:6">
      <c r="A67" s="11"/>
      <c r="B67"/>
      <c r="C67" s="41"/>
      <c r="D67"/>
      <c r="E67"/>
      <c r="F67"/>
    </row>
    <row r="68" spans="1:6">
      <c r="A68" s="11"/>
      <c r="B68"/>
      <c r="C68" s="41"/>
      <c r="D68"/>
      <c r="E68"/>
      <c r="F68"/>
    </row>
    <row r="69" spans="1:6">
      <c r="A69" s="57"/>
      <c r="B69"/>
      <c r="C69" s="41"/>
      <c r="D69"/>
      <c r="E69"/>
      <c r="F69"/>
    </row>
    <row r="70" spans="1:6">
      <c r="A70" s="57"/>
      <c r="B70"/>
      <c r="C70" s="41"/>
      <c r="D70"/>
      <c r="E70"/>
      <c r="F70"/>
    </row>
    <row r="71" spans="1:6">
      <c r="A71" s="57"/>
      <c r="B71"/>
      <c r="C71" s="41"/>
      <c r="D71"/>
      <c r="E71"/>
      <c r="F71"/>
    </row>
    <row r="72" spans="1:6">
      <c r="A72" s="57"/>
      <c r="B72"/>
      <c r="C72" s="41"/>
      <c r="D72"/>
      <c r="E72"/>
      <c r="F72"/>
    </row>
    <row r="73" spans="1:6">
      <c r="A73" s="73"/>
      <c r="B73"/>
      <c r="C73" s="41"/>
      <c r="D73"/>
      <c r="E73"/>
      <c r="F73"/>
    </row>
    <row r="74" spans="1:6">
      <c r="A74" s="73"/>
      <c r="B74"/>
      <c r="C74" s="41"/>
      <c r="D74"/>
      <c r="E74"/>
      <c r="F74"/>
    </row>
    <row r="75" spans="1:6">
      <c r="A75" s="73"/>
      <c r="B75"/>
      <c r="C75" s="41"/>
      <c r="D75"/>
      <c r="E75"/>
      <c r="F75"/>
    </row>
    <row r="76" spans="1:6">
      <c r="A76" s="73"/>
      <c r="B76"/>
      <c r="C76" s="41"/>
      <c r="D76"/>
      <c r="E76"/>
      <c r="F76"/>
    </row>
    <row r="77" spans="1:6">
      <c r="A77" s="73"/>
      <c r="B77"/>
      <c r="C77" s="41"/>
      <c r="D77"/>
      <c r="E77"/>
      <c r="F77"/>
    </row>
    <row r="78" spans="1:6">
      <c r="A78" s="73"/>
      <c r="B78"/>
      <c r="C78" s="41"/>
      <c r="D78"/>
      <c r="E78"/>
      <c r="F78"/>
    </row>
    <row r="79" spans="1:6">
      <c r="A79" s="73"/>
      <c r="B79"/>
      <c r="C79" s="41"/>
      <c r="D79"/>
      <c r="E79"/>
      <c r="F79"/>
    </row>
    <row r="80" spans="1:6">
      <c r="A80" s="73"/>
      <c r="B80" s="53"/>
      <c r="C80" s="41"/>
      <c r="D80"/>
      <c r="E80"/>
      <c r="F80"/>
    </row>
    <row r="81" spans="1:6">
      <c r="A81" s="73"/>
      <c r="B81" s="53"/>
      <c r="C81" s="41"/>
      <c r="D81"/>
      <c r="E81"/>
      <c r="F81"/>
    </row>
    <row r="82" spans="1:6">
      <c r="A82" s="73"/>
      <c r="B82" s="53"/>
      <c r="C82" s="41"/>
      <c r="D82"/>
      <c r="E82"/>
      <c r="F82"/>
    </row>
    <row r="83" spans="1:6">
      <c r="A83" s="73"/>
      <c r="B83" s="53"/>
      <c r="C83" s="41"/>
      <c r="D83"/>
      <c r="E83"/>
      <c r="F83"/>
    </row>
    <row r="84" spans="1:6">
      <c r="A84" s="73"/>
      <c r="B84" s="53"/>
      <c r="C84" s="41"/>
      <c r="D84"/>
      <c r="E84"/>
      <c r="F84"/>
    </row>
    <row r="85" spans="1:6">
      <c r="A85" s="73"/>
      <c r="B85" s="53"/>
      <c r="C85" s="41"/>
      <c r="D85"/>
      <c r="E85"/>
      <c r="F85"/>
    </row>
    <row r="86" spans="1:6">
      <c r="A86" s="73"/>
      <c r="B86" s="53"/>
      <c r="C86" s="41"/>
      <c r="D86"/>
      <c r="E86"/>
      <c r="F86"/>
    </row>
    <row r="87" spans="1:6">
      <c r="A87" s="73"/>
      <c r="B87" s="55"/>
      <c r="D87"/>
      <c r="E87"/>
      <c r="F87"/>
    </row>
    <row r="88" spans="1:6">
      <c r="A88" s="73"/>
      <c r="D88"/>
      <c r="E88"/>
      <c r="F88"/>
    </row>
    <row r="89" spans="1:6">
      <c r="A89" s="73"/>
      <c r="D89"/>
      <c r="E89"/>
      <c r="F89"/>
    </row>
  </sheetData>
  <sheetProtection algorithmName="SHA-512" hashValue="DaJgTRACDOlMIV++WspIfK3sQrTBHUtFaCZEPWeS06EocIxN0/fyEQ5Hba5L4vbbqoecZWaCAetEQ0vV7aOaSw==" saltValue="Bf5Jd4H9dq+9AGrGnVfCtQ=="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F97"/>
  <sheetViews>
    <sheetView view="pageBreakPreview" topLeftCell="A22" zoomScale="160" zoomScaleNormal="100" zoomScaleSheetLayoutView="160" zoomScalePageLayoutView="130" workbookViewId="0">
      <selection activeCell="E15" sqref="E15"/>
    </sheetView>
  </sheetViews>
  <sheetFormatPr defaultColWidth="8.7109375" defaultRowHeight="16.5"/>
  <cols>
    <col min="1" max="1" width="6.140625" style="2" customWidth="1"/>
    <col min="2" max="2" width="52.140625" style="3" customWidth="1"/>
    <col min="3" max="3" width="6.28515625" style="2" customWidth="1"/>
    <col min="4" max="4" width="10.7109375" style="4" customWidth="1"/>
    <col min="5" max="5" width="10.7109375" style="1" customWidth="1"/>
    <col min="6" max="6" width="15" style="8" customWidth="1"/>
  </cols>
  <sheetData>
    <row r="1" spans="1:6" s="41" customFormat="1">
      <c r="A1" s="2" t="s">
        <v>20</v>
      </c>
      <c r="B1" s="3" t="s">
        <v>28</v>
      </c>
      <c r="C1" s="32" t="s">
        <v>27</v>
      </c>
      <c r="D1" s="33" t="s">
        <v>41</v>
      </c>
      <c r="E1" s="34" t="s">
        <v>42</v>
      </c>
      <c r="F1" s="33" t="s">
        <v>29</v>
      </c>
    </row>
    <row r="2" spans="1:6" s="20" customFormat="1">
      <c r="A2" s="5">
        <v>4</v>
      </c>
      <c r="B2" s="6" t="s">
        <v>30</v>
      </c>
      <c r="C2" s="7"/>
      <c r="D2" s="4"/>
      <c r="E2" s="1"/>
      <c r="F2" s="69"/>
    </row>
    <row r="3" spans="1:6" s="10" customFormat="1" ht="13.5">
      <c r="A3" s="9"/>
      <c r="B3" s="10" t="s">
        <v>9</v>
      </c>
      <c r="C3" s="42"/>
      <c r="D3" s="16"/>
      <c r="E3" s="29"/>
      <c r="F3" s="291"/>
    </row>
    <row r="4" spans="1:6" s="10" customFormat="1" ht="13.5">
      <c r="A4" s="9"/>
      <c r="B4" s="10" t="s">
        <v>2</v>
      </c>
      <c r="C4" s="42"/>
      <c r="D4" s="16"/>
      <c r="E4" s="29"/>
      <c r="F4" s="291"/>
    </row>
    <row r="5" spans="1:6" s="10" customFormat="1" ht="13.5">
      <c r="A5" s="9"/>
      <c r="B5" s="10" t="s">
        <v>5</v>
      </c>
      <c r="C5" s="42"/>
      <c r="D5" s="16"/>
      <c r="E5" s="29"/>
      <c r="F5" s="291"/>
    </row>
    <row r="6" spans="1:6" s="10" customFormat="1" ht="13.5">
      <c r="A6" s="9"/>
      <c r="B6" s="10" t="s">
        <v>6</v>
      </c>
      <c r="C6" s="42"/>
      <c r="D6" s="16"/>
      <c r="E6" s="29"/>
      <c r="F6" s="291"/>
    </row>
    <row r="7" spans="1:6" s="10" customFormat="1" ht="13.5">
      <c r="A7" s="9"/>
      <c r="B7" s="10" t="s">
        <v>106</v>
      </c>
      <c r="C7" s="42"/>
      <c r="D7" s="16"/>
      <c r="E7" s="29"/>
      <c r="F7" s="291"/>
    </row>
    <row r="8" spans="1:6" s="10" customFormat="1" ht="13.5">
      <c r="A8" s="9"/>
      <c r="B8" s="10" t="s">
        <v>68</v>
      </c>
      <c r="C8" s="42"/>
      <c r="D8" s="16"/>
      <c r="E8" s="29"/>
      <c r="F8" s="291"/>
    </row>
    <row r="9" spans="1:6" s="10" customFormat="1" ht="13.5">
      <c r="A9" s="9"/>
      <c r="B9" s="10" t="s">
        <v>64</v>
      </c>
      <c r="C9" s="42"/>
      <c r="D9" s="16"/>
      <c r="E9" s="29"/>
      <c r="F9" s="291"/>
    </row>
    <row r="10" spans="1:6" s="10" customFormat="1" ht="13.5">
      <c r="A10" s="9"/>
      <c r="B10" s="10" t="s">
        <v>57</v>
      </c>
      <c r="C10" s="42"/>
      <c r="D10" s="16"/>
      <c r="E10" s="29"/>
      <c r="F10" s="291"/>
    </row>
    <row r="11" spans="1:6" s="10" customFormat="1" ht="13.5">
      <c r="A11" s="9"/>
      <c r="B11" s="10" t="s">
        <v>69</v>
      </c>
      <c r="C11" s="42"/>
      <c r="D11" s="16"/>
      <c r="E11" s="29"/>
      <c r="F11" s="291"/>
    </row>
    <row r="12" spans="1:6" s="10" customFormat="1" ht="13.5">
      <c r="A12" s="9"/>
      <c r="B12" s="10" t="s">
        <v>65</v>
      </c>
      <c r="C12" s="42"/>
      <c r="D12" s="16"/>
      <c r="E12" s="29"/>
      <c r="F12" s="291"/>
    </row>
    <row r="13" spans="1:6" s="10" customFormat="1" ht="13.5">
      <c r="A13" s="9"/>
      <c r="B13" s="10" t="s">
        <v>70</v>
      </c>
      <c r="C13" s="42"/>
      <c r="D13" s="16"/>
      <c r="E13" s="29"/>
      <c r="F13" s="291"/>
    </row>
    <row r="14" spans="1:6" s="10" customFormat="1" ht="13.5">
      <c r="A14" s="9"/>
      <c r="B14" s="10" t="s">
        <v>71</v>
      </c>
      <c r="C14" s="42"/>
      <c r="D14" s="16"/>
      <c r="E14" s="29"/>
      <c r="F14" s="291"/>
    </row>
    <row r="15" spans="1:6" s="10" customFormat="1" ht="13.5">
      <c r="A15" s="9"/>
      <c r="B15" s="10" t="s">
        <v>72</v>
      </c>
      <c r="C15" s="42"/>
      <c r="D15" s="16"/>
      <c r="E15" s="29"/>
      <c r="F15" s="291"/>
    </row>
    <row r="16" spans="1:6" s="10" customFormat="1" ht="13.5">
      <c r="A16" s="9"/>
      <c r="B16" s="10" t="s">
        <v>73</v>
      </c>
      <c r="C16" s="42"/>
      <c r="D16" s="16"/>
      <c r="E16" s="29"/>
      <c r="F16" s="291"/>
    </row>
    <row r="17" spans="1:6" s="10" customFormat="1" ht="13.5">
      <c r="A17" s="9"/>
      <c r="B17" s="10" t="s">
        <v>35</v>
      </c>
      <c r="C17" s="42"/>
      <c r="D17" s="16"/>
      <c r="E17" s="29"/>
      <c r="F17" s="291"/>
    </row>
    <row r="18" spans="1:6" s="10" customFormat="1" ht="16.5" customHeight="1">
      <c r="A18" s="9"/>
      <c r="C18" s="42"/>
      <c r="D18" s="16"/>
      <c r="E18" s="29"/>
      <c r="F18" s="291"/>
    </row>
    <row r="19" spans="1:6" s="10" customFormat="1" ht="16.5" customHeight="1">
      <c r="A19" s="9"/>
      <c r="B19" s="65" t="s">
        <v>43</v>
      </c>
      <c r="C19" s="42"/>
      <c r="D19" s="16"/>
      <c r="E19" s="29"/>
      <c r="F19" s="291"/>
    </row>
    <row r="20" spans="1:6" s="10" customFormat="1" ht="66">
      <c r="A20" s="9"/>
      <c r="B20" s="66" t="s">
        <v>164</v>
      </c>
      <c r="C20" s="42"/>
      <c r="D20" s="16"/>
      <c r="E20" s="29"/>
      <c r="F20" s="291"/>
    </row>
    <row r="21" spans="1:6">
      <c r="A21" s="11"/>
      <c r="B21" s="83"/>
      <c r="C21" s="41"/>
      <c r="F21" s="69"/>
    </row>
    <row r="22" spans="1:6" ht="99.75">
      <c r="A22" s="11">
        <f>MAX(A$2:A15)+0.01</f>
        <v>4.01</v>
      </c>
      <c r="B22" t="s">
        <v>162</v>
      </c>
      <c r="C22" s="41" t="s">
        <v>16</v>
      </c>
      <c r="D22" s="4">
        <v>5.3</v>
      </c>
      <c r="F22" s="69">
        <f>D22*E22</f>
        <v>0</v>
      </c>
    </row>
    <row r="23" spans="1:6" ht="82.5">
      <c r="A23" s="73"/>
      <c r="B23" s="84" t="s">
        <v>163</v>
      </c>
      <c r="C23" s="32"/>
      <c r="F23" s="69"/>
    </row>
    <row r="24" spans="1:6" ht="15.75" customHeight="1">
      <c r="A24" s="12"/>
      <c r="B24" s="18"/>
      <c r="C24" s="52"/>
      <c r="D24" s="13"/>
      <c r="E24" s="30"/>
      <c r="F24" s="292"/>
    </row>
    <row r="25" spans="1:6">
      <c r="A25" s="11"/>
      <c r="B25"/>
      <c r="C25" s="41"/>
      <c r="D25" s="94"/>
      <c r="E25" s="95" t="s">
        <v>22</v>
      </c>
      <c r="F25" s="296">
        <f>SUM(F22:F24)</f>
        <v>0</v>
      </c>
    </row>
    <row r="26" spans="1:6">
      <c r="A26" s="11"/>
      <c r="B26" s="53"/>
      <c r="C26" s="54"/>
      <c r="E26" s="96"/>
    </row>
    <row r="27" spans="1:6">
      <c r="A27" s="11"/>
      <c r="B27" s="53"/>
      <c r="C27" s="54"/>
      <c r="E27" s="96"/>
    </row>
    <row r="28" spans="1:6">
      <c r="A28" s="11"/>
      <c r="B28" s="55"/>
      <c r="C28" s="56"/>
      <c r="E28" s="96"/>
    </row>
    <row r="29" spans="1:6">
      <c r="A29" s="11"/>
      <c r="E29" s="96"/>
    </row>
    <row r="30" spans="1:6">
      <c r="A30" s="11"/>
      <c r="D30" s="41"/>
      <c r="E30" s="96"/>
    </row>
    <row r="31" spans="1:6" s="4" customFormat="1">
      <c r="A31" s="11"/>
      <c r="B31" s="3"/>
      <c r="C31" s="2"/>
      <c r="E31" s="1"/>
      <c r="F31" s="8"/>
    </row>
    <row r="32" spans="1:6" s="4" customFormat="1">
      <c r="A32" s="11"/>
      <c r="B32" s="3"/>
      <c r="C32" s="2"/>
      <c r="E32" s="1"/>
      <c r="F32" s="8"/>
    </row>
    <row r="33" spans="1:6" s="4" customFormat="1">
      <c r="A33" s="11"/>
      <c r="B33" s="3"/>
      <c r="C33" s="2"/>
      <c r="E33" s="1"/>
      <c r="F33" s="8"/>
    </row>
    <row r="34" spans="1:6" s="4" customFormat="1">
      <c r="A34" s="11"/>
      <c r="B34" s="3"/>
      <c r="C34" s="2"/>
      <c r="E34" s="1"/>
      <c r="F34" s="8"/>
    </row>
    <row r="35" spans="1:6" s="4" customFormat="1">
      <c r="A35" s="11"/>
      <c r="B35" s="3"/>
      <c r="C35" s="2"/>
      <c r="E35" s="1"/>
      <c r="F35" s="8"/>
    </row>
    <row r="36" spans="1:6" s="4" customFormat="1">
      <c r="A36" s="11"/>
      <c r="B36" s="3"/>
      <c r="C36" s="2"/>
      <c r="E36" s="1"/>
      <c r="F36" s="8"/>
    </row>
    <row r="37" spans="1:6" s="4" customFormat="1">
      <c r="A37" s="11"/>
      <c r="B37" s="3"/>
      <c r="C37" s="2"/>
      <c r="E37" s="1"/>
      <c r="F37" s="8"/>
    </row>
    <row r="38" spans="1:6" s="4" customFormat="1">
      <c r="A38" s="11"/>
      <c r="B38" s="3"/>
      <c r="C38" s="2"/>
      <c r="E38" s="1"/>
      <c r="F38" s="8"/>
    </row>
    <row r="39" spans="1:6" s="4" customFormat="1">
      <c r="A39" s="11"/>
      <c r="B39" s="3"/>
      <c r="C39" s="2"/>
      <c r="E39" s="1"/>
      <c r="F39" s="8"/>
    </row>
    <row r="40" spans="1:6" s="4" customFormat="1">
      <c r="A40" s="11"/>
      <c r="B40" s="3"/>
      <c r="C40" s="2"/>
      <c r="E40" s="1"/>
      <c r="F40" s="8"/>
    </row>
    <row r="41" spans="1:6" s="4" customFormat="1">
      <c r="A41" s="11"/>
      <c r="B41" s="3"/>
      <c r="C41" s="2"/>
      <c r="E41" s="1"/>
      <c r="F41" s="8"/>
    </row>
    <row r="42" spans="1:6" s="4" customFormat="1">
      <c r="A42" s="11"/>
      <c r="B42" s="3"/>
      <c r="C42" s="2"/>
      <c r="E42" s="1"/>
      <c r="F42" s="8"/>
    </row>
    <row r="43" spans="1:6" s="4" customFormat="1">
      <c r="A43" s="11"/>
      <c r="B43" s="3"/>
      <c r="C43" s="2"/>
      <c r="E43" s="1"/>
      <c r="F43" s="8"/>
    </row>
    <row r="44" spans="1:6" s="4" customFormat="1">
      <c r="A44" s="11"/>
      <c r="B44" s="3"/>
      <c r="C44" s="2"/>
      <c r="E44" s="1"/>
      <c r="F44" s="8"/>
    </row>
    <row r="45" spans="1:6" s="4" customFormat="1">
      <c r="A45" s="11"/>
      <c r="B45" s="3"/>
      <c r="C45" s="2"/>
      <c r="E45" s="1"/>
      <c r="F45" s="8"/>
    </row>
    <row r="46" spans="1:6" s="4" customFormat="1">
      <c r="A46" s="11"/>
      <c r="B46" s="3"/>
      <c r="C46" s="2"/>
      <c r="E46" s="1"/>
      <c r="F46" s="8"/>
    </row>
    <row r="47" spans="1:6" s="4" customFormat="1">
      <c r="A47" s="11"/>
      <c r="B47" s="3"/>
      <c r="C47" s="2"/>
      <c r="E47" s="1"/>
      <c r="F47" s="8"/>
    </row>
    <row r="48" spans="1:6" s="4" customFormat="1">
      <c r="A48" s="11"/>
      <c r="B48" s="3"/>
      <c r="C48" s="2"/>
      <c r="E48" s="1"/>
      <c r="F48" s="8"/>
    </row>
    <row r="49" spans="1:6" s="4" customFormat="1">
      <c r="A49" s="11"/>
      <c r="B49" s="3"/>
      <c r="C49" s="2"/>
      <c r="E49" s="1"/>
      <c r="F49" s="8"/>
    </row>
    <row r="50" spans="1:6" s="4" customFormat="1">
      <c r="A50" s="11"/>
      <c r="B50" s="3"/>
      <c r="C50" s="2"/>
      <c r="E50" s="1"/>
      <c r="F50" s="8"/>
    </row>
    <row r="51" spans="1:6" s="4" customFormat="1">
      <c r="A51" s="11"/>
      <c r="B51" s="3"/>
      <c r="C51" s="2"/>
      <c r="E51" s="1"/>
      <c r="F51" s="8"/>
    </row>
    <row r="52" spans="1:6" s="4" customFormat="1">
      <c r="A52" s="11"/>
      <c r="B52" s="3"/>
      <c r="C52" s="2"/>
      <c r="E52" s="1"/>
      <c r="F52" s="8"/>
    </row>
    <row r="53" spans="1:6" s="4" customFormat="1">
      <c r="A53" s="11"/>
      <c r="B53" s="3"/>
      <c r="C53" s="2"/>
      <c r="E53" s="1"/>
      <c r="F53" s="8"/>
    </row>
    <row r="54" spans="1:6" s="4" customFormat="1">
      <c r="A54" s="11"/>
      <c r="B54" s="3"/>
      <c r="C54" s="2"/>
      <c r="E54" s="1"/>
      <c r="F54" s="8"/>
    </row>
    <row r="55" spans="1:6" s="4" customFormat="1">
      <c r="A55" s="11"/>
      <c r="B55" s="3"/>
      <c r="C55" s="2"/>
      <c r="E55" s="1"/>
      <c r="F55" s="8"/>
    </row>
    <row r="56" spans="1:6" s="4" customFormat="1">
      <c r="A56" s="11"/>
      <c r="B56" s="3"/>
      <c r="C56" s="2"/>
      <c r="E56" s="1"/>
      <c r="F56" s="8"/>
    </row>
    <row r="57" spans="1:6" s="4" customFormat="1">
      <c r="A57" s="11"/>
      <c r="B57" s="3"/>
      <c r="C57" s="2"/>
      <c r="E57" s="1"/>
      <c r="F57" s="8"/>
    </row>
    <row r="58" spans="1:6" s="4" customFormat="1">
      <c r="A58" s="11"/>
      <c r="B58" s="3"/>
      <c r="C58" s="2"/>
      <c r="E58" s="1"/>
      <c r="F58" s="8"/>
    </row>
    <row r="59" spans="1:6" s="4" customFormat="1">
      <c r="A59" s="11"/>
      <c r="B59" s="3"/>
      <c r="C59" s="2"/>
      <c r="E59" s="1"/>
      <c r="F59" s="8"/>
    </row>
    <row r="60" spans="1:6" s="4" customFormat="1">
      <c r="A60" s="11"/>
      <c r="B60" s="3"/>
      <c r="C60" s="2"/>
      <c r="E60" s="1"/>
      <c r="F60" s="8"/>
    </row>
    <row r="61" spans="1:6" s="4" customFormat="1">
      <c r="A61" s="11"/>
      <c r="B61" s="3"/>
      <c r="C61" s="2"/>
      <c r="E61" s="1"/>
      <c r="F61" s="8"/>
    </row>
    <row r="62" spans="1:6" s="4" customFormat="1">
      <c r="A62" s="11"/>
      <c r="B62" s="3"/>
      <c r="C62" s="2"/>
      <c r="E62" s="1"/>
      <c r="F62" s="8"/>
    </row>
    <row r="63" spans="1:6" s="4" customFormat="1">
      <c r="A63" s="11"/>
      <c r="B63" s="3"/>
      <c r="C63" s="2"/>
      <c r="E63" s="1"/>
      <c r="F63" s="8"/>
    </row>
    <row r="64" spans="1:6" s="4" customFormat="1">
      <c r="A64" s="11"/>
      <c r="B64" s="3"/>
      <c r="C64" s="2"/>
      <c r="E64" s="1"/>
      <c r="F64" s="8"/>
    </row>
    <row r="65" spans="1:6" s="4" customFormat="1">
      <c r="A65" s="11"/>
      <c r="B65" s="3"/>
      <c r="C65" s="2"/>
      <c r="E65" s="1"/>
      <c r="F65" s="8"/>
    </row>
    <row r="66" spans="1:6" s="4" customFormat="1">
      <c r="A66" s="11"/>
      <c r="B66" s="3"/>
      <c r="C66" s="2"/>
      <c r="E66" s="1"/>
      <c r="F66" s="8"/>
    </row>
    <row r="67" spans="1:6" s="4" customFormat="1">
      <c r="A67" s="11"/>
      <c r="B67" s="3"/>
      <c r="C67" s="2"/>
      <c r="E67" s="1"/>
      <c r="F67" s="8"/>
    </row>
    <row r="68" spans="1:6" s="4" customFormat="1">
      <c r="A68" s="11"/>
      <c r="B68" s="3"/>
      <c r="C68" s="2"/>
      <c r="E68" s="1"/>
      <c r="F68" s="8"/>
    </row>
    <row r="69" spans="1:6" s="4" customFormat="1">
      <c r="A69" s="11"/>
      <c r="B69" s="3"/>
      <c r="C69" s="2"/>
      <c r="E69" s="1"/>
      <c r="F69" s="8"/>
    </row>
    <row r="70" spans="1:6" s="4" customFormat="1">
      <c r="A70" s="11"/>
      <c r="B70" s="3"/>
      <c r="C70" s="2"/>
      <c r="E70" s="1"/>
      <c r="F70" s="8"/>
    </row>
    <row r="71" spans="1:6" s="4" customFormat="1">
      <c r="A71" s="11"/>
      <c r="B71" s="3"/>
      <c r="C71" s="2"/>
      <c r="E71" s="1"/>
      <c r="F71" s="8"/>
    </row>
    <row r="72" spans="1:6" s="4" customFormat="1">
      <c r="A72" s="11"/>
      <c r="B72" s="3"/>
      <c r="C72" s="2"/>
      <c r="E72" s="1"/>
      <c r="F72" s="8"/>
    </row>
    <row r="73" spans="1:6" s="4" customFormat="1">
      <c r="A73" s="11"/>
      <c r="B73" s="3"/>
      <c r="C73" s="2"/>
      <c r="E73" s="1"/>
      <c r="F73" s="8"/>
    </row>
    <row r="74" spans="1:6" s="4" customFormat="1">
      <c r="A74" s="11"/>
      <c r="B74" s="3"/>
      <c r="C74" s="2"/>
      <c r="E74" s="1"/>
      <c r="F74" s="8"/>
    </row>
    <row r="75" spans="1:6" s="4" customFormat="1">
      <c r="A75" s="11"/>
      <c r="B75" s="3"/>
      <c r="C75" s="2"/>
      <c r="E75" s="1"/>
      <c r="F75" s="8"/>
    </row>
    <row r="76" spans="1:6" s="4" customFormat="1">
      <c r="A76" s="11"/>
      <c r="B76" s="3"/>
      <c r="C76" s="2"/>
      <c r="E76" s="1"/>
      <c r="F76" s="8"/>
    </row>
    <row r="77" spans="1:6" s="4" customFormat="1">
      <c r="A77" s="57"/>
      <c r="B77" s="3"/>
      <c r="C77" s="2"/>
      <c r="E77" s="1"/>
      <c r="F77" s="8"/>
    </row>
    <row r="78" spans="1:6" s="4" customFormat="1">
      <c r="A78" s="57"/>
      <c r="B78" s="3"/>
      <c r="C78" s="2"/>
      <c r="E78" s="1"/>
      <c r="F78" s="8"/>
    </row>
    <row r="79" spans="1:6" s="4" customFormat="1">
      <c r="A79" s="57"/>
      <c r="B79" s="3"/>
      <c r="C79" s="2"/>
      <c r="E79" s="1"/>
      <c r="F79" s="8"/>
    </row>
    <row r="80" spans="1:6" s="4" customFormat="1">
      <c r="A80" s="57"/>
      <c r="B80" s="3"/>
      <c r="C80" s="2"/>
      <c r="E80" s="1"/>
      <c r="F80" s="8"/>
    </row>
    <row r="81" spans="1:6" s="4" customFormat="1">
      <c r="A81" s="2"/>
      <c r="B81" s="3"/>
      <c r="C81" s="2"/>
      <c r="E81" s="1"/>
      <c r="F81" s="8"/>
    </row>
    <row r="82" spans="1:6" s="4" customFormat="1">
      <c r="A82" s="2"/>
      <c r="B82" s="3"/>
      <c r="C82" s="2"/>
      <c r="E82" s="1"/>
      <c r="F82" s="8"/>
    </row>
    <row r="83" spans="1:6" s="4" customFormat="1">
      <c r="A83" s="2"/>
      <c r="B83" s="3"/>
      <c r="C83" s="2"/>
      <c r="E83" s="1"/>
      <c r="F83" s="8"/>
    </row>
    <row r="84" spans="1:6" s="4" customFormat="1">
      <c r="A84" s="2"/>
      <c r="B84" s="3"/>
      <c r="C84" s="2"/>
      <c r="E84" s="1"/>
      <c r="F84" s="8"/>
    </row>
    <row r="85" spans="1:6" s="4" customFormat="1">
      <c r="A85" s="2"/>
      <c r="B85" s="3"/>
      <c r="C85" s="2"/>
      <c r="E85" s="1"/>
      <c r="F85" s="8"/>
    </row>
    <row r="86" spans="1:6" s="4" customFormat="1">
      <c r="A86" s="2"/>
      <c r="B86" s="3"/>
      <c r="C86" s="2"/>
      <c r="E86" s="1"/>
      <c r="F86" s="8"/>
    </row>
    <row r="87" spans="1:6" s="4" customFormat="1">
      <c r="A87" s="2"/>
      <c r="B87" s="3"/>
      <c r="C87" s="2"/>
      <c r="E87" s="1"/>
      <c r="F87" s="8"/>
    </row>
    <row r="88" spans="1:6" s="4" customFormat="1">
      <c r="A88" s="2"/>
      <c r="B88" s="3"/>
      <c r="C88" s="2"/>
      <c r="E88" s="1"/>
      <c r="F88" s="8"/>
    </row>
    <row r="89" spans="1:6" s="4" customFormat="1">
      <c r="A89" s="2"/>
      <c r="B89" s="3"/>
      <c r="C89" s="2"/>
      <c r="E89" s="1"/>
      <c r="F89" s="8"/>
    </row>
    <row r="90" spans="1:6" s="4" customFormat="1">
      <c r="A90" s="2"/>
      <c r="B90" s="3"/>
      <c r="C90" s="2"/>
      <c r="E90" s="1"/>
      <c r="F90" s="8"/>
    </row>
    <row r="91" spans="1:6" s="4" customFormat="1">
      <c r="A91" s="2"/>
      <c r="B91" s="3"/>
      <c r="C91" s="2"/>
      <c r="E91" s="1"/>
      <c r="F91" s="8"/>
    </row>
    <row r="92" spans="1:6" s="4" customFormat="1">
      <c r="A92" s="2"/>
      <c r="B92" s="3"/>
      <c r="C92" s="2"/>
      <c r="E92" s="1"/>
      <c r="F92" s="8"/>
    </row>
    <row r="93" spans="1:6" s="4" customFormat="1">
      <c r="A93" s="2"/>
      <c r="B93" s="3"/>
      <c r="C93" s="2"/>
      <c r="E93" s="1"/>
      <c r="F93" s="8"/>
    </row>
    <row r="94" spans="1:6" s="4" customFormat="1">
      <c r="A94" s="2"/>
      <c r="B94" s="3"/>
      <c r="C94" s="2"/>
      <c r="E94" s="1"/>
      <c r="F94" s="8"/>
    </row>
    <row r="95" spans="1:6" s="3" customFormat="1">
      <c r="A95" s="2"/>
      <c r="C95" s="2"/>
      <c r="D95" s="4"/>
      <c r="E95" s="1"/>
      <c r="F95" s="8"/>
    </row>
    <row r="96" spans="1:6" s="3" customFormat="1">
      <c r="A96" s="2"/>
      <c r="C96" s="2"/>
      <c r="D96" s="4"/>
      <c r="E96" s="1"/>
      <c r="F96" s="8"/>
    </row>
    <row r="97" spans="1:6" s="3" customFormat="1">
      <c r="A97" s="2"/>
      <c r="C97" s="2"/>
      <c r="D97" s="4"/>
      <c r="E97" s="1"/>
      <c r="F97" s="8"/>
    </row>
  </sheetData>
  <sheetProtection algorithmName="SHA-512" hashValue="wdlq0/dStxSEFjcFD613gOU2zWm7bAMsd3ttdQxSWYdo/TNjUWf09wgB5Y0PRqR92KZRsVNaSXlkS+Urz9x9aw==" saltValue="GUbeU/wS2U/9xMvQlLZFKA=="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A1:H155"/>
  <sheetViews>
    <sheetView view="pageBreakPreview" zoomScale="160" zoomScaleNormal="100" zoomScaleSheetLayoutView="160" zoomScalePageLayoutView="145" workbookViewId="0">
      <selection activeCell="F17" sqref="F17"/>
    </sheetView>
  </sheetViews>
  <sheetFormatPr defaultColWidth="8.7109375" defaultRowHeight="16.5"/>
  <cols>
    <col min="1" max="1" width="6.140625" style="2" customWidth="1"/>
    <col min="2" max="2" width="52.140625" style="3" customWidth="1"/>
    <col min="3" max="3" width="6.28515625" style="2" customWidth="1"/>
    <col min="4" max="4" width="10.7109375" style="4" customWidth="1"/>
    <col min="5" max="5" width="10.7109375" style="1" customWidth="1"/>
    <col min="6" max="6" width="15" style="8" customWidth="1"/>
  </cols>
  <sheetData>
    <row r="1" spans="1:6" s="41" customFormat="1">
      <c r="A1" s="2" t="s">
        <v>20</v>
      </c>
      <c r="B1" s="3" t="s">
        <v>28</v>
      </c>
      <c r="C1" s="32" t="s">
        <v>27</v>
      </c>
      <c r="D1" s="33" t="s">
        <v>41</v>
      </c>
      <c r="E1" s="34" t="s">
        <v>42</v>
      </c>
      <c r="F1" s="33" t="s">
        <v>29</v>
      </c>
    </row>
    <row r="2" spans="1:6" s="20" customFormat="1">
      <c r="A2" s="5">
        <v>5</v>
      </c>
      <c r="B2" s="6" t="s">
        <v>21</v>
      </c>
      <c r="C2" s="7"/>
      <c r="D2" s="4"/>
      <c r="E2" s="1"/>
      <c r="F2" s="69"/>
    </row>
    <row r="3" spans="1:6" s="10" customFormat="1" ht="13.5">
      <c r="A3" s="9"/>
      <c r="B3" s="10" t="s">
        <v>9</v>
      </c>
      <c r="C3" s="42"/>
      <c r="D3" s="16"/>
      <c r="E3" s="29"/>
      <c r="F3" s="291"/>
    </row>
    <row r="4" spans="1:6" s="10" customFormat="1" ht="13.5">
      <c r="A4" s="9"/>
      <c r="B4" s="10" t="s">
        <v>2</v>
      </c>
      <c r="C4" s="42"/>
      <c r="D4" s="16"/>
      <c r="E4" s="29"/>
      <c r="F4" s="291"/>
    </row>
    <row r="5" spans="1:6" s="10" customFormat="1" ht="13.5">
      <c r="A5" s="9"/>
      <c r="B5" s="10" t="s">
        <v>5</v>
      </c>
      <c r="C5" s="42"/>
      <c r="D5" s="16"/>
      <c r="E5" s="29"/>
      <c r="F5" s="291"/>
    </row>
    <row r="6" spans="1:6" s="10" customFormat="1" ht="13.5">
      <c r="A6" s="9"/>
      <c r="B6" s="10" t="s">
        <v>6</v>
      </c>
      <c r="C6" s="42"/>
      <c r="D6" s="16"/>
      <c r="E6" s="29"/>
      <c r="F6" s="291"/>
    </row>
    <row r="7" spans="1:6" s="10" customFormat="1" ht="13.5">
      <c r="A7" s="9"/>
      <c r="B7" s="10" t="s">
        <v>106</v>
      </c>
      <c r="C7" s="42"/>
      <c r="D7" s="16"/>
      <c r="E7" s="29"/>
      <c r="F7" s="291"/>
    </row>
    <row r="8" spans="1:6" s="10" customFormat="1" ht="13.5">
      <c r="A8" s="9"/>
      <c r="B8" s="10" t="s">
        <v>68</v>
      </c>
      <c r="C8" s="42"/>
      <c r="D8" s="16"/>
      <c r="E8" s="29"/>
      <c r="F8" s="291"/>
    </row>
    <row r="9" spans="1:6" s="10" customFormat="1" ht="13.5">
      <c r="A9" s="9"/>
      <c r="B9" s="10" t="s">
        <v>64</v>
      </c>
      <c r="C9" s="42"/>
      <c r="D9" s="16"/>
      <c r="E9" s="29"/>
      <c r="F9" s="291"/>
    </row>
    <row r="10" spans="1:6" s="10" customFormat="1" ht="13.5">
      <c r="A10" s="9"/>
      <c r="B10" s="10" t="s">
        <v>57</v>
      </c>
      <c r="C10" s="42"/>
      <c r="D10" s="16"/>
      <c r="E10" s="29"/>
      <c r="F10" s="291"/>
    </row>
    <row r="11" spans="1:6" s="10" customFormat="1" ht="13.5">
      <c r="A11" s="9"/>
      <c r="B11" s="10" t="s">
        <v>69</v>
      </c>
      <c r="C11" s="42"/>
      <c r="D11" s="16"/>
      <c r="E11" s="29"/>
      <c r="F11" s="291"/>
    </row>
    <row r="12" spans="1:6" s="10" customFormat="1" ht="13.5">
      <c r="A12" s="9"/>
      <c r="B12" s="10" t="s">
        <v>65</v>
      </c>
      <c r="C12" s="42"/>
      <c r="D12" s="16"/>
      <c r="E12" s="29"/>
      <c r="F12" s="291"/>
    </row>
    <row r="13" spans="1:6" s="10" customFormat="1" ht="13.5">
      <c r="A13" s="9"/>
      <c r="B13" s="10" t="s">
        <v>70</v>
      </c>
      <c r="C13" s="42"/>
      <c r="D13" s="16"/>
      <c r="E13" s="29"/>
      <c r="F13" s="291"/>
    </row>
    <row r="14" spans="1:6" s="10" customFormat="1" ht="13.5">
      <c r="A14" s="9"/>
      <c r="B14" s="10" t="s">
        <v>71</v>
      </c>
      <c r="C14" s="42"/>
      <c r="D14" s="16"/>
      <c r="E14" s="29"/>
      <c r="F14" s="291"/>
    </row>
    <row r="15" spans="1:6" s="10" customFormat="1" ht="13.5">
      <c r="A15" s="9"/>
      <c r="B15" s="10" t="s">
        <v>35</v>
      </c>
      <c r="C15" s="42"/>
      <c r="D15" s="16"/>
      <c r="E15" s="29"/>
      <c r="F15" s="291"/>
    </row>
    <row r="16" spans="1:6" s="10" customFormat="1" ht="16.5" customHeight="1">
      <c r="A16" s="9"/>
      <c r="C16" s="42"/>
      <c r="D16" s="16"/>
      <c r="E16" s="29"/>
      <c r="F16" s="291"/>
    </row>
    <row r="17" spans="1:8" s="10" customFormat="1" ht="66">
      <c r="A17" s="11">
        <f>MAX(A$2:A16)+0.01</f>
        <v>5.01</v>
      </c>
      <c r="B17" s="17" t="s">
        <v>152</v>
      </c>
      <c r="C17" s="97" t="s">
        <v>18</v>
      </c>
      <c r="D17" s="4">
        <v>60.2</v>
      </c>
      <c r="E17" s="1"/>
      <c r="F17" s="69">
        <f>D17*E17</f>
        <v>0</v>
      </c>
    </row>
    <row r="18" spans="1:8" s="10" customFormat="1">
      <c r="A18" s="11"/>
      <c r="C18" s="97"/>
      <c r="D18" s="4"/>
      <c r="E18" s="1"/>
      <c r="F18" s="69"/>
    </row>
    <row r="19" spans="1:8" s="10" customFormat="1" ht="66">
      <c r="A19" s="11">
        <f>MAX(A$2:A17)+0.01</f>
        <v>5.0199999999999996</v>
      </c>
      <c r="B19" s="17" t="s">
        <v>118</v>
      </c>
      <c r="C19" s="97" t="s">
        <v>18</v>
      </c>
      <c r="D19" s="4">
        <v>60.2</v>
      </c>
      <c r="E19" s="1"/>
      <c r="F19" s="69">
        <f>D19*E19</f>
        <v>0</v>
      </c>
    </row>
    <row r="20" spans="1:8">
      <c r="A20" s="11"/>
      <c r="B20"/>
      <c r="C20" s="41"/>
      <c r="F20" s="69"/>
    </row>
    <row r="21" spans="1:8" ht="99">
      <c r="A21" s="11">
        <f>MAX(A$2:A19)+0.01</f>
        <v>5.03</v>
      </c>
      <c r="B21" t="s">
        <v>167</v>
      </c>
      <c r="C21" s="97" t="s">
        <v>25</v>
      </c>
      <c r="D21" s="4">
        <v>124</v>
      </c>
      <c r="F21" s="69">
        <f t="shared" ref="F21" si="0">D21*E21</f>
        <v>0</v>
      </c>
    </row>
    <row r="22" spans="1:8">
      <c r="A22" s="11"/>
      <c r="B22"/>
      <c r="C22" s="41"/>
      <c r="F22" s="69"/>
    </row>
    <row r="23" spans="1:8" s="10" customFormat="1" ht="49.5">
      <c r="A23" s="11">
        <f>MAX(A$2:A22)+0.01</f>
        <v>5.04</v>
      </c>
      <c r="B23" s="17" t="s">
        <v>165</v>
      </c>
      <c r="C23" s="97" t="s">
        <v>18</v>
      </c>
      <c r="D23" s="4">
        <v>19.100000000000001</v>
      </c>
      <c r="E23" s="1"/>
      <c r="F23" s="69">
        <f t="shared" ref="F23" si="1">D23*E23</f>
        <v>0</v>
      </c>
    </row>
    <row r="24" spans="1:8" s="10" customFormat="1">
      <c r="A24" s="11"/>
      <c r="B24" s="17"/>
      <c r="C24" s="97"/>
      <c r="D24" s="4"/>
      <c r="E24" s="1"/>
      <c r="F24" s="69"/>
    </row>
    <row r="25" spans="1:8" s="10" customFormat="1" ht="66">
      <c r="A25" s="11">
        <f>MAX(A$2:A23)+0.01</f>
        <v>5.05</v>
      </c>
      <c r="B25" s="17" t="s">
        <v>166</v>
      </c>
      <c r="C25" s="97" t="s">
        <v>26</v>
      </c>
      <c r="D25" s="4">
        <v>1</v>
      </c>
      <c r="E25" s="1"/>
      <c r="F25" s="69">
        <f>D25*E25</f>
        <v>0</v>
      </c>
    </row>
    <row r="26" spans="1:8">
      <c r="A26" s="11"/>
      <c r="B26" s="84"/>
      <c r="C26" s="41"/>
      <c r="F26" s="69"/>
    </row>
    <row r="27" spans="1:8" ht="82.5">
      <c r="A27" s="11">
        <f>MAX(A$2:A26)+0.01</f>
        <v>5.0599999999999996</v>
      </c>
      <c r="B27" s="83" t="s">
        <v>173</v>
      </c>
      <c r="C27" s="97" t="s">
        <v>18</v>
      </c>
      <c r="D27" s="4">
        <v>123.85</v>
      </c>
      <c r="F27" s="69">
        <f>D27*E27</f>
        <v>0</v>
      </c>
      <c r="H27" s="134"/>
    </row>
    <row r="28" spans="1:8" ht="33">
      <c r="A28" s="11" t="s">
        <v>11</v>
      </c>
      <c r="B28" t="s">
        <v>168</v>
      </c>
      <c r="C28" s="41" t="s">
        <v>18</v>
      </c>
      <c r="D28" s="4">
        <v>16.3</v>
      </c>
      <c r="F28" s="69">
        <f t="shared" ref="F28" si="2">D28*E28</f>
        <v>0</v>
      </c>
    </row>
    <row r="29" spans="1:8">
      <c r="A29" s="11"/>
      <c r="B29"/>
      <c r="C29" s="41"/>
      <c r="F29" s="69"/>
    </row>
    <row r="30" spans="1:8">
      <c r="A30" s="11"/>
      <c r="B30"/>
      <c r="C30" s="41"/>
      <c r="F30" s="69"/>
    </row>
    <row r="31" spans="1:8">
      <c r="A31" s="11"/>
      <c r="B31"/>
      <c r="C31" s="41"/>
      <c r="F31" s="69"/>
    </row>
    <row r="32" spans="1:8">
      <c r="A32" s="11"/>
      <c r="B32"/>
      <c r="C32" s="41"/>
      <c r="F32" s="69"/>
    </row>
    <row r="33" spans="1:8">
      <c r="A33" s="11"/>
      <c r="B33"/>
      <c r="C33" s="41"/>
      <c r="F33" s="69"/>
    </row>
    <row r="34" spans="1:8" s="10" customFormat="1">
      <c r="A34" s="11"/>
      <c r="B34" s="84"/>
      <c r="C34" s="97"/>
      <c r="D34" s="4"/>
      <c r="E34" s="1"/>
      <c r="F34" s="69"/>
    </row>
    <row r="35" spans="1:8" ht="82.5">
      <c r="A35" s="11">
        <f>MAX(A$2:A27)+0.01</f>
        <v>5.07</v>
      </c>
      <c r="B35" s="83" t="s">
        <v>174</v>
      </c>
      <c r="C35" s="41" t="s">
        <v>18</v>
      </c>
      <c r="D35" s="4">
        <v>51.55</v>
      </c>
      <c r="F35" s="69">
        <f t="shared" ref="F35" si="3">D35*E35</f>
        <v>0</v>
      </c>
      <c r="H35" s="134"/>
    </row>
    <row r="36" spans="1:8" ht="66">
      <c r="A36" s="11"/>
      <c r="B36" s="84" t="s">
        <v>169</v>
      </c>
      <c r="C36" s="41"/>
      <c r="F36" s="69"/>
    </row>
    <row r="37" spans="1:8">
      <c r="A37" s="11"/>
      <c r="B37" s="84"/>
      <c r="C37" s="41"/>
      <c r="F37" s="69"/>
    </row>
    <row r="38" spans="1:8" s="10" customFormat="1" ht="99">
      <c r="A38" s="11">
        <f>MAX(A$2:A35)+0.01</f>
        <v>5.08</v>
      </c>
      <c r="B38" s="17" t="s">
        <v>170</v>
      </c>
      <c r="C38" s="97" t="s">
        <v>18</v>
      </c>
      <c r="D38" s="4">
        <v>60.2</v>
      </c>
      <c r="E38" s="1"/>
      <c r="F38" s="69">
        <f>D38*E38</f>
        <v>0</v>
      </c>
    </row>
    <row r="39" spans="1:8" ht="82.5">
      <c r="A39" s="11"/>
      <c r="B39" s="84" t="s">
        <v>171</v>
      </c>
      <c r="C39" s="41"/>
      <c r="F39" s="69"/>
    </row>
    <row r="40" spans="1:8" s="10" customFormat="1">
      <c r="A40" s="11"/>
      <c r="B40" s="17"/>
      <c r="C40" s="40"/>
      <c r="D40" s="17"/>
      <c r="E40" s="1"/>
      <c r="F40" s="69"/>
    </row>
    <row r="41" spans="1:8" s="10" customFormat="1" ht="82.5">
      <c r="A41" s="11">
        <f>MAX(A$2:A39)+0.01</f>
        <v>5.09</v>
      </c>
      <c r="B41" s="17" t="s">
        <v>172</v>
      </c>
      <c r="C41" s="97" t="s">
        <v>18</v>
      </c>
      <c r="D41" s="4">
        <v>60.2</v>
      </c>
      <c r="E41" s="1"/>
      <c r="F41" s="69">
        <f>D41*E41</f>
        <v>0</v>
      </c>
    </row>
    <row r="42" spans="1:8" s="10" customFormat="1">
      <c r="A42" s="11"/>
      <c r="C42" s="97"/>
      <c r="D42" s="4"/>
      <c r="E42" s="1"/>
      <c r="F42" s="69"/>
    </row>
    <row r="43" spans="1:8" s="10" customFormat="1" ht="66">
      <c r="A43" s="11">
        <f>MAX(A$2:A42)+0.01</f>
        <v>5.0999999999999996</v>
      </c>
      <c r="B43" s="17" t="s">
        <v>119</v>
      </c>
      <c r="C43" s="97"/>
      <c r="D43" s="4"/>
      <c r="E43" s="1"/>
      <c r="F43" s="69"/>
    </row>
    <row r="44" spans="1:8" s="10" customFormat="1">
      <c r="A44" s="11"/>
      <c r="B44" s="17" t="s">
        <v>48</v>
      </c>
      <c r="C44" s="97" t="s">
        <v>47</v>
      </c>
      <c r="D44" s="4">
        <v>24</v>
      </c>
      <c r="E44" s="1"/>
      <c r="F44" s="69">
        <f t="shared" ref="F44:F45" si="4">D44*E44</f>
        <v>0</v>
      </c>
    </row>
    <row r="45" spans="1:8" s="10" customFormat="1">
      <c r="A45" s="11"/>
      <c r="B45" s="17" t="s">
        <v>49</v>
      </c>
      <c r="C45" s="97" t="s">
        <v>47</v>
      </c>
      <c r="D45" s="4">
        <v>48</v>
      </c>
      <c r="E45" s="1"/>
      <c r="F45" s="69">
        <f t="shared" si="4"/>
        <v>0</v>
      </c>
    </row>
    <row r="46" spans="1:8" s="10" customFormat="1">
      <c r="A46" s="11"/>
      <c r="B46" s="17"/>
      <c r="C46" s="97"/>
      <c r="D46" s="4"/>
      <c r="E46" s="1"/>
      <c r="F46" s="69"/>
    </row>
    <row r="47" spans="1:8" s="10" customFormat="1" ht="33">
      <c r="A47" s="11">
        <f>MAX(A$2:A45)+0.01</f>
        <v>5.1100000000000003</v>
      </c>
      <c r="B47" s="17" t="s">
        <v>50</v>
      </c>
      <c r="C47" s="97" t="s">
        <v>18</v>
      </c>
      <c r="D47" s="4">
        <v>60.2</v>
      </c>
      <c r="E47" s="1"/>
      <c r="F47" s="69">
        <f t="shared" ref="F47" si="5">D47*E47</f>
        <v>0</v>
      </c>
    </row>
    <row r="48" spans="1:8" s="10" customFormat="1">
      <c r="A48" s="12"/>
      <c r="B48" s="101"/>
      <c r="C48" s="102"/>
      <c r="D48" s="13"/>
      <c r="E48" s="30"/>
      <c r="F48" s="292"/>
    </row>
    <row r="49" spans="1:6">
      <c r="A49" s="11"/>
      <c r="B49" s="83"/>
      <c r="C49" s="41"/>
      <c r="E49" s="31" t="s">
        <v>22</v>
      </c>
      <c r="F49" s="296">
        <f>SUM(F17:F48)</f>
        <v>0</v>
      </c>
    </row>
    <row r="50" spans="1:6">
      <c r="A50" s="11"/>
      <c r="B50" s="83"/>
      <c r="C50" s="41"/>
    </row>
    <row r="51" spans="1:6">
      <c r="A51" s="11"/>
      <c r="B51" s="83"/>
      <c r="C51" s="41"/>
    </row>
    <row r="52" spans="1:6">
      <c r="A52" s="11"/>
      <c r="B52" s="83"/>
      <c r="C52" s="41"/>
    </row>
    <row r="53" spans="1:6">
      <c r="A53" s="11"/>
      <c r="B53" s="83"/>
      <c r="C53" s="41"/>
    </row>
    <row r="54" spans="1:6">
      <c r="A54" s="11"/>
      <c r="B54" s="83"/>
      <c r="C54" s="41"/>
    </row>
    <row r="55" spans="1:6">
      <c r="A55" s="11"/>
    </row>
    <row r="56" spans="1:6">
      <c r="A56" s="11"/>
    </row>
    <row r="57" spans="1:6">
      <c r="A57" s="11"/>
    </row>
    <row r="58" spans="1:6">
      <c r="A58" s="11"/>
    </row>
    <row r="59" spans="1:6">
      <c r="A59" s="11"/>
    </row>
    <row r="60" spans="1:6">
      <c r="A60" s="11"/>
    </row>
    <row r="61" spans="1:6">
      <c r="A61" s="11"/>
    </row>
    <row r="62" spans="1:6">
      <c r="A62" s="11"/>
    </row>
    <row r="63" spans="1:6">
      <c r="A63" s="11"/>
    </row>
    <row r="64" spans="1:6">
      <c r="A64" s="11"/>
    </row>
    <row r="65" spans="1:1">
      <c r="A65" s="11"/>
    </row>
    <row r="66" spans="1:1">
      <c r="A66" s="11"/>
    </row>
    <row r="67" spans="1:1">
      <c r="A67" s="11"/>
    </row>
    <row r="68" spans="1:1">
      <c r="A68" s="1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row r="79" spans="1:1">
      <c r="A79" s="11"/>
    </row>
    <row r="80" spans="1:1">
      <c r="A80" s="11"/>
    </row>
    <row r="81" spans="1:1">
      <c r="A81" s="11"/>
    </row>
    <row r="82" spans="1:1">
      <c r="A82" s="11"/>
    </row>
    <row r="83" spans="1:1">
      <c r="A83" s="11"/>
    </row>
    <row r="84" spans="1:1">
      <c r="A84" s="11"/>
    </row>
    <row r="85" spans="1:1">
      <c r="A85" s="11"/>
    </row>
    <row r="86" spans="1:1">
      <c r="A86" s="11"/>
    </row>
    <row r="87" spans="1:1">
      <c r="A87" s="11"/>
    </row>
    <row r="88" spans="1:1">
      <c r="A88" s="11"/>
    </row>
    <row r="89" spans="1:1">
      <c r="A89" s="11"/>
    </row>
    <row r="90" spans="1:1">
      <c r="A90" s="11"/>
    </row>
    <row r="91" spans="1:1">
      <c r="A91" s="11"/>
    </row>
    <row r="92" spans="1:1">
      <c r="A92" s="11"/>
    </row>
    <row r="93" spans="1:1">
      <c r="A93" s="11"/>
    </row>
    <row r="94" spans="1:1">
      <c r="A94" s="11"/>
    </row>
    <row r="95" spans="1:1">
      <c r="A95" s="11"/>
    </row>
    <row r="96" spans="1:1">
      <c r="A96" s="11"/>
    </row>
    <row r="97" spans="1:1">
      <c r="A97" s="11"/>
    </row>
    <row r="98" spans="1:1">
      <c r="A98" s="11"/>
    </row>
    <row r="99" spans="1:1">
      <c r="A99" s="11"/>
    </row>
    <row r="100" spans="1:1">
      <c r="A100" s="11"/>
    </row>
    <row r="101" spans="1:1">
      <c r="A101" s="11"/>
    </row>
    <row r="102" spans="1:1">
      <c r="A102" s="11"/>
    </row>
    <row r="103" spans="1:1">
      <c r="A103" s="11"/>
    </row>
    <row r="104" spans="1:1">
      <c r="A104" s="11"/>
    </row>
    <row r="105" spans="1:1">
      <c r="A105" s="11"/>
    </row>
    <row r="106" spans="1:1">
      <c r="A106" s="11"/>
    </row>
    <row r="107" spans="1:1">
      <c r="A107" s="11"/>
    </row>
    <row r="108" spans="1:1">
      <c r="A108" s="11"/>
    </row>
    <row r="109" spans="1:1">
      <c r="A109" s="11"/>
    </row>
    <row r="110" spans="1:1">
      <c r="A110" s="11"/>
    </row>
    <row r="111" spans="1:1">
      <c r="A111" s="11"/>
    </row>
    <row r="112" spans="1:1">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57"/>
    </row>
    <row r="153" spans="1:1">
      <c r="A153" s="57"/>
    </row>
    <row r="154" spans="1:1">
      <c r="A154" s="57"/>
    </row>
    <row r="155" spans="1:1">
      <c r="A155" s="57"/>
    </row>
  </sheetData>
  <sheetProtection algorithmName="SHA-512" hashValue="tRbcovtkGzQKGuTTNPPj4R4cBDK3jkb1+kdacD2BKCmUu9kxpK/6z82P2g4HhGAY/lW36iNapVy33rEZt7saPg==" saltValue="4AsSOE+zXPjcQGhbbDaxaQ=="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F87"/>
  <sheetViews>
    <sheetView view="pageBreakPreview" topLeftCell="A16" zoomScale="160" zoomScaleNormal="100" zoomScaleSheetLayoutView="160" zoomScalePageLayoutView="145" workbookViewId="0">
      <selection activeCell="E16" sqref="E16"/>
    </sheetView>
  </sheetViews>
  <sheetFormatPr defaultColWidth="8.7109375" defaultRowHeight="16.5"/>
  <cols>
    <col min="1" max="1" width="6.140625" style="2" customWidth="1"/>
    <col min="2" max="2" width="52.140625" style="3" customWidth="1"/>
    <col min="3" max="3" width="6.140625" style="2" customWidth="1"/>
    <col min="4" max="4" width="10.7109375" style="4" customWidth="1"/>
    <col min="5" max="5" width="10.7109375" style="1" customWidth="1"/>
    <col min="6" max="6" width="15" style="8" customWidth="1"/>
  </cols>
  <sheetData>
    <row r="1" spans="1:6" s="41" customFormat="1">
      <c r="A1" s="2" t="s">
        <v>20</v>
      </c>
      <c r="B1" s="3" t="s">
        <v>28</v>
      </c>
      <c r="C1" s="32" t="s">
        <v>27</v>
      </c>
      <c r="D1" s="33" t="s">
        <v>41</v>
      </c>
      <c r="E1" s="34" t="s">
        <v>42</v>
      </c>
      <c r="F1" s="33" t="s">
        <v>29</v>
      </c>
    </row>
    <row r="2" spans="1:6" s="20" customFormat="1">
      <c r="A2" s="5">
        <v>6</v>
      </c>
      <c r="B2" s="6" t="s">
        <v>31</v>
      </c>
      <c r="C2" s="7"/>
      <c r="D2" s="4"/>
      <c r="E2" s="1"/>
      <c r="F2" s="69"/>
    </row>
    <row r="3" spans="1:6" s="10" customFormat="1" ht="13.5">
      <c r="A3" s="9"/>
      <c r="B3" s="10" t="s">
        <v>9</v>
      </c>
      <c r="C3" s="42"/>
      <c r="D3" s="16"/>
      <c r="E3" s="29"/>
      <c r="F3" s="291"/>
    </row>
    <row r="4" spans="1:6" s="10" customFormat="1" ht="13.5">
      <c r="A4" s="9"/>
      <c r="B4" s="10" t="s">
        <v>2</v>
      </c>
      <c r="C4" s="42"/>
      <c r="D4" s="16"/>
      <c r="E4" s="29"/>
      <c r="F4" s="291"/>
    </row>
    <row r="5" spans="1:6" s="10" customFormat="1" ht="13.5">
      <c r="A5" s="9"/>
      <c r="B5" s="10" t="s">
        <v>5</v>
      </c>
      <c r="C5" s="42"/>
      <c r="D5" s="16"/>
      <c r="E5" s="29"/>
      <c r="F5" s="291"/>
    </row>
    <row r="6" spans="1:6" s="10" customFormat="1" ht="13.5">
      <c r="A6" s="9"/>
      <c r="B6" s="10" t="s">
        <v>6</v>
      </c>
      <c r="C6" s="42"/>
      <c r="D6" s="16"/>
      <c r="E6" s="29"/>
      <c r="F6" s="291"/>
    </row>
    <row r="7" spans="1:6" s="10" customFormat="1" ht="13.5">
      <c r="A7" s="9"/>
      <c r="B7" s="10" t="s">
        <v>106</v>
      </c>
      <c r="C7" s="42"/>
      <c r="D7" s="16"/>
      <c r="E7" s="29"/>
      <c r="F7" s="291"/>
    </row>
    <row r="8" spans="1:6" s="10" customFormat="1" ht="13.5">
      <c r="A8" s="9"/>
      <c r="B8" s="10" t="s">
        <v>68</v>
      </c>
      <c r="C8" s="42"/>
      <c r="D8" s="16"/>
      <c r="E8" s="29"/>
      <c r="F8" s="291"/>
    </row>
    <row r="9" spans="1:6" s="10" customFormat="1" ht="13.5">
      <c r="A9" s="9"/>
      <c r="B9" s="10" t="s">
        <v>64</v>
      </c>
      <c r="C9" s="42"/>
      <c r="D9" s="16"/>
      <c r="E9" s="29"/>
      <c r="F9" s="291"/>
    </row>
    <row r="10" spans="1:6" s="10" customFormat="1" ht="13.5">
      <c r="A10" s="9"/>
      <c r="B10" s="10" t="s">
        <v>57</v>
      </c>
      <c r="C10" s="42"/>
      <c r="D10" s="16"/>
      <c r="E10" s="29"/>
      <c r="F10" s="291"/>
    </row>
    <row r="11" spans="1:6" s="10" customFormat="1" ht="13.5">
      <c r="A11" s="9"/>
      <c r="B11" s="10" t="s">
        <v>69</v>
      </c>
      <c r="C11" s="42"/>
      <c r="D11" s="16"/>
      <c r="E11" s="29"/>
      <c r="F11" s="291"/>
    </row>
    <row r="12" spans="1:6" s="10" customFormat="1" ht="13.5">
      <c r="A12" s="9"/>
      <c r="B12" s="10" t="s">
        <v>65</v>
      </c>
      <c r="C12" s="42"/>
      <c r="D12" s="16"/>
      <c r="E12" s="29"/>
      <c r="F12" s="291"/>
    </row>
    <row r="13" spans="1:6" s="10" customFormat="1" ht="13.5">
      <c r="A13" s="9"/>
      <c r="B13" s="10" t="s">
        <v>70</v>
      </c>
      <c r="C13" s="42"/>
      <c r="D13" s="16"/>
      <c r="E13" s="29"/>
      <c r="F13" s="291"/>
    </row>
    <row r="14" spans="1:6" s="10" customFormat="1" ht="13.5">
      <c r="A14" s="9"/>
      <c r="B14" s="10" t="s">
        <v>35</v>
      </c>
      <c r="C14" s="42"/>
      <c r="D14" s="16"/>
      <c r="E14" s="29"/>
      <c r="F14" s="291"/>
    </row>
    <row r="15" spans="1:6" s="10" customFormat="1" ht="16.5" customHeight="1">
      <c r="A15" s="100"/>
      <c r="B15" s="130"/>
      <c r="C15" s="63"/>
      <c r="D15" s="16"/>
      <c r="E15" s="29"/>
      <c r="F15" s="291"/>
    </row>
    <row r="16" spans="1:6" ht="33">
      <c r="A16" s="11">
        <f>MAX(A$2:A15)+0.01</f>
        <v>6.01</v>
      </c>
      <c r="B16" t="s">
        <v>126</v>
      </c>
      <c r="C16" s="41" t="s">
        <v>18</v>
      </c>
      <c r="D16" s="4">
        <v>42.95</v>
      </c>
      <c r="F16" s="69">
        <f>D16*E16</f>
        <v>0</v>
      </c>
    </row>
    <row r="17" spans="1:6" ht="66">
      <c r="A17" s="11"/>
      <c r="B17" s="84" t="s">
        <v>151</v>
      </c>
      <c r="C17" s="41"/>
      <c r="F17" s="69"/>
    </row>
    <row r="18" spans="1:6">
      <c r="A18" s="12"/>
      <c r="B18" s="74"/>
      <c r="C18" s="52"/>
      <c r="D18" s="13"/>
      <c r="E18" s="30"/>
      <c r="F18" s="292"/>
    </row>
    <row r="19" spans="1:6">
      <c r="A19" s="11"/>
      <c r="B19" s="83"/>
      <c r="C19" s="41"/>
      <c r="E19" s="31" t="s">
        <v>22</v>
      </c>
      <c r="F19" s="296">
        <f>SUM(F16:F18)</f>
        <v>0</v>
      </c>
    </row>
    <row r="20" spans="1:6">
      <c r="A20" s="11"/>
      <c r="B20" s="83"/>
      <c r="C20" s="41"/>
    </row>
    <row r="21" spans="1:6">
      <c r="A21" s="11"/>
      <c r="B21" s="83"/>
      <c r="C21" s="41"/>
    </row>
    <row r="22" spans="1:6">
      <c r="A22" s="11"/>
      <c r="B22" s="83"/>
      <c r="C22" s="41"/>
    </row>
    <row r="23" spans="1:6">
      <c r="A23" s="11"/>
      <c r="B23" s="83"/>
      <c r="C23" s="41"/>
    </row>
    <row r="24" spans="1:6">
      <c r="A24" s="11"/>
      <c r="B24" s="83"/>
      <c r="C24" s="41"/>
    </row>
    <row r="25" spans="1:6">
      <c r="A25" s="11"/>
      <c r="B25" s="83"/>
      <c r="C25" s="41"/>
    </row>
    <row r="26" spans="1:6">
      <c r="A26" s="11"/>
      <c r="B26" s="83"/>
      <c r="C26" s="41"/>
    </row>
    <row r="27" spans="1:6">
      <c r="A27" s="11"/>
      <c r="B27" s="83"/>
      <c r="C27" s="41"/>
    </row>
    <row r="28" spans="1:6">
      <c r="A28" s="11"/>
      <c r="B28" s="83"/>
      <c r="C28" s="41"/>
    </row>
    <row r="29" spans="1:6">
      <c r="A29" s="11"/>
      <c r="B29"/>
      <c r="C29" s="41"/>
      <c r="D29"/>
      <c r="E29" s="96"/>
      <c r="F29"/>
    </row>
    <row r="30" spans="1:6">
      <c r="A30" s="11"/>
      <c r="B30"/>
      <c r="C30" s="41"/>
      <c r="D30"/>
      <c r="E30" s="96"/>
      <c r="F30"/>
    </row>
    <row r="31" spans="1:6">
      <c r="A31" s="11"/>
      <c r="B31"/>
      <c r="C31" s="41"/>
      <c r="D31"/>
      <c r="E31" s="96"/>
      <c r="F31"/>
    </row>
    <row r="32" spans="1:6">
      <c r="A32" s="11"/>
      <c r="B32"/>
      <c r="C32" s="41"/>
      <c r="D32"/>
      <c r="E32" s="96"/>
      <c r="F32"/>
    </row>
    <row r="33" spans="1:6">
      <c r="A33" s="11"/>
      <c r="B33"/>
      <c r="C33" s="41"/>
      <c r="D33"/>
      <c r="E33" s="96"/>
      <c r="F33"/>
    </row>
    <row r="34" spans="1:6">
      <c r="A34" s="11"/>
      <c r="B34"/>
      <c r="C34" s="41"/>
      <c r="D34"/>
      <c r="E34" s="96"/>
      <c r="F34"/>
    </row>
    <row r="35" spans="1:6">
      <c r="A35" s="11"/>
      <c r="B35"/>
      <c r="C35" s="41"/>
      <c r="D35"/>
      <c r="E35" s="96"/>
      <c r="F35"/>
    </row>
    <row r="36" spans="1:6">
      <c r="A36" s="11"/>
      <c r="B36"/>
      <c r="C36" s="41"/>
      <c r="D36"/>
      <c r="E36" s="96"/>
      <c r="F36"/>
    </row>
    <row r="37" spans="1:6">
      <c r="A37" s="11"/>
      <c r="B37"/>
      <c r="C37" s="41"/>
      <c r="D37"/>
      <c r="E37" s="96"/>
      <c r="F37"/>
    </row>
    <row r="38" spans="1:6">
      <c r="A38" s="11"/>
      <c r="B38"/>
      <c r="C38" s="41"/>
      <c r="D38"/>
      <c r="E38" s="96"/>
      <c r="F38"/>
    </row>
    <row r="39" spans="1:6">
      <c r="A39" s="11"/>
      <c r="B39"/>
      <c r="C39" s="41"/>
      <c r="D39"/>
      <c r="E39" s="96"/>
      <c r="F39"/>
    </row>
    <row r="40" spans="1:6">
      <c r="A40" s="11"/>
      <c r="B40"/>
      <c r="C40" s="41"/>
      <c r="D40"/>
      <c r="E40" s="96"/>
      <c r="F40"/>
    </row>
    <row r="41" spans="1:6">
      <c r="A41" s="11"/>
      <c r="B41"/>
      <c r="C41" s="41"/>
      <c r="D41"/>
      <c r="E41" s="96"/>
      <c r="F41"/>
    </row>
    <row r="42" spans="1:6">
      <c r="A42" s="11"/>
      <c r="B42"/>
      <c r="C42" s="41"/>
      <c r="D42"/>
      <c r="E42" s="96"/>
      <c r="F42"/>
    </row>
    <row r="43" spans="1:6">
      <c r="A43" s="11"/>
      <c r="B43"/>
      <c r="C43" s="41"/>
      <c r="D43"/>
      <c r="E43" s="96"/>
      <c r="F43"/>
    </row>
    <row r="44" spans="1:6">
      <c r="A44" s="11"/>
      <c r="B44"/>
      <c r="C44" s="41"/>
      <c r="D44"/>
      <c r="E44" s="96"/>
      <c r="F44"/>
    </row>
    <row r="45" spans="1:6">
      <c r="A45" s="11"/>
      <c r="B45"/>
      <c r="C45" s="41"/>
      <c r="D45"/>
      <c r="E45" s="96"/>
      <c r="F45"/>
    </row>
    <row r="46" spans="1:6">
      <c r="A46" s="11"/>
      <c r="B46"/>
      <c r="C46" s="41"/>
      <c r="D46"/>
      <c r="E46" s="96"/>
      <c r="F46"/>
    </row>
    <row r="47" spans="1:6">
      <c r="A47" s="11"/>
      <c r="B47"/>
      <c r="C47" s="41"/>
      <c r="D47"/>
      <c r="E47" s="96"/>
      <c r="F47"/>
    </row>
    <row r="48" spans="1:6">
      <c r="A48" s="11"/>
      <c r="B48"/>
      <c r="C48" s="41"/>
      <c r="D48"/>
      <c r="E48" s="96"/>
      <c r="F48"/>
    </row>
    <row r="49" spans="1:6">
      <c r="A49" s="11"/>
      <c r="B49"/>
      <c r="C49" s="41"/>
      <c r="D49"/>
      <c r="E49" s="96"/>
      <c r="F49"/>
    </row>
    <row r="50" spans="1:6">
      <c r="A50" s="11"/>
      <c r="B50"/>
      <c r="C50" s="41"/>
      <c r="D50"/>
      <c r="E50" s="96"/>
      <c r="F50"/>
    </row>
    <row r="51" spans="1:6">
      <c r="A51" s="11"/>
      <c r="B51"/>
      <c r="C51" s="41"/>
      <c r="D51"/>
      <c r="E51" s="96"/>
      <c r="F51"/>
    </row>
    <row r="52" spans="1:6">
      <c r="A52" s="11"/>
      <c r="B52"/>
      <c r="C52" s="41"/>
      <c r="D52"/>
      <c r="E52" s="96"/>
      <c r="F52"/>
    </row>
    <row r="53" spans="1:6">
      <c r="A53" s="11"/>
      <c r="B53"/>
      <c r="C53" s="41"/>
      <c r="D53"/>
      <c r="E53" s="96"/>
      <c r="F53"/>
    </row>
    <row r="54" spans="1:6">
      <c r="A54" s="11"/>
      <c r="B54"/>
      <c r="C54" s="41"/>
      <c r="D54"/>
      <c r="E54" s="96"/>
      <c r="F54"/>
    </row>
    <row r="55" spans="1:6">
      <c r="A55" s="11"/>
      <c r="B55"/>
      <c r="C55" s="41"/>
      <c r="D55"/>
      <c r="E55" s="96"/>
      <c r="F55"/>
    </row>
    <row r="56" spans="1:6">
      <c r="A56" s="11"/>
      <c r="B56"/>
      <c r="C56" s="41"/>
      <c r="D56"/>
      <c r="E56" s="96"/>
      <c r="F56"/>
    </row>
    <row r="57" spans="1:6">
      <c r="A57" s="11"/>
      <c r="B57"/>
      <c r="C57" s="41"/>
      <c r="D57"/>
      <c r="E57" s="96"/>
      <c r="F57"/>
    </row>
    <row r="58" spans="1:6">
      <c r="A58" s="11"/>
      <c r="B58"/>
      <c r="C58" s="41"/>
      <c r="D58"/>
      <c r="E58" s="96"/>
      <c r="F58"/>
    </row>
    <row r="59" spans="1:6">
      <c r="A59" s="11"/>
      <c r="B59"/>
      <c r="C59" s="41"/>
      <c r="D59"/>
      <c r="E59" s="96"/>
      <c r="F59"/>
    </row>
    <row r="60" spans="1:6">
      <c r="A60" s="11"/>
      <c r="B60"/>
      <c r="C60" s="41"/>
      <c r="D60"/>
      <c r="E60" s="96"/>
      <c r="F60"/>
    </row>
    <row r="61" spans="1:6">
      <c r="A61" s="11"/>
      <c r="B61"/>
      <c r="C61" s="41"/>
      <c r="D61"/>
      <c r="E61" s="96"/>
      <c r="F61"/>
    </row>
    <row r="62" spans="1:6">
      <c r="A62" s="11"/>
      <c r="B62"/>
      <c r="C62" s="41"/>
      <c r="D62"/>
      <c r="E62" s="96"/>
      <c r="F62"/>
    </row>
    <row r="63" spans="1:6">
      <c r="A63" s="11"/>
      <c r="B63"/>
      <c r="C63" s="41"/>
      <c r="D63"/>
      <c r="E63" s="96"/>
      <c r="F63"/>
    </row>
    <row r="64" spans="1:6">
      <c r="A64" s="11"/>
      <c r="B64"/>
      <c r="C64" s="41"/>
      <c r="D64"/>
      <c r="E64" s="96"/>
      <c r="F64"/>
    </row>
    <row r="65" spans="1:6">
      <c r="A65" s="11"/>
      <c r="B65"/>
      <c r="C65" s="41"/>
      <c r="D65"/>
      <c r="E65" s="96"/>
      <c r="F65"/>
    </row>
    <row r="66" spans="1:6">
      <c r="A66" s="11"/>
      <c r="B66"/>
      <c r="C66" s="41"/>
      <c r="D66"/>
      <c r="E66" s="96"/>
      <c r="F66"/>
    </row>
    <row r="67" spans="1:6">
      <c r="A67" s="11"/>
      <c r="B67"/>
      <c r="C67" s="41"/>
      <c r="D67"/>
      <c r="E67" s="96"/>
      <c r="F67"/>
    </row>
    <row r="68" spans="1:6">
      <c r="A68" s="11"/>
      <c r="B68"/>
      <c r="C68" s="41"/>
      <c r="D68"/>
      <c r="E68" s="96"/>
      <c r="F68"/>
    </row>
    <row r="69" spans="1:6">
      <c r="A69" s="11"/>
      <c r="B69"/>
      <c r="C69" s="41"/>
      <c r="D69"/>
      <c r="E69" s="96"/>
      <c r="F69"/>
    </row>
    <row r="70" spans="1:6">
      <c r="A70" s="11"/>
      <c r="B70"/>
      <c r="C70" s="41"/>
      <c r="D70"/>
      <c r="E70" s="96"/>
      <c r="F70"/>
    </row>
    <row r="71" spans="1:6">
      <c r="A71" s="11"/>
      <c r="B71"/>
      <c r="C71" s="41"/>
      <c r="D71"/>
      <c r="E71" s="96"/>
      <c r="F71"/>
    </row>
    <row r="72" spans="1:6">
      <c r="A72" s="11"/>
      <c r="B72"/>
      <c r="C72" s="41"/>
      <c r="D72"/>
      <c r="E72" s="96"/>
      <c r="F72"/>
    </row>
    <row r="73" spans="1:6">
      <c r="A73" s="11"/>
      <c r="B73"/>
      <c r="C73" s="41"/>
      <c r="D73"/>
      <c r="E73" s="96"/>
      <c r="F73"/>
    </row>
    <row r="74" spans="1:6">
      <c r="A74" s="11"/>
      <c r="B74"/>
      <c r="C74" s="41"/>
      <c r="D74"/>
      <c r="E74" s="96"/>
      <c r="F74"/>
    </row>
    <row r="75" spans="1:6">
      <c r="A75" s="11"/>
      <c r="B75"/>
      <c r="C75" s="41"/>
      <c r="D75"/>
      <c r="E75" s="96"/>
      <c r="F75"/>
    </row>
    <row r="76" spans="1:6">
      <c r="A76" s="11"/>
      <c r="B76"/>
      <c r="C76" s="41"/>
      <c r="D76"/>
      <c r="E76" s="96"/>
      <c r="F76"/>
    </row>
    <row r="77" spans="1:6">
      <c r="A77" s="11"/>
      <c r="B77"/>
      <c r="C77" s="41"/>
      <c r="D77"/>
      <c r="E77" s="96"/>
      <c r="F77"/>
    </row>
    <row r="78" spans="1:6">
      <c r="A78" s="11"/>
      <c r="B78" s="53"/>
      <c r="C78" s="54"/>
      <c r="D78"/>
      <c r="E78" s="96"/>
      <c r="F78"/>
    </row>
    <row r="79" spans="1:6">
      <c r="A79" s="11"/>
      <c r="B79" s="53"/>
      <c r="C79" s="54"/>
      <c r="D79"/>
      <c r="E79" s="96"/>
      <c r="F79"/>
    </row>
    <row r="80" spans="1:6">
      <c r="A80" s="11"/>
      <c r="B80" s="53"/>
      <c r="C80" s="54"/>
      <c r="D80"/>
      <c r="E80" s="96"/>
      <c r="F80"/>
    </row>
    <row r="81" spans="1:6">
      <c r="A81" s="11"/>
      <c r="B81" s="53"/>
      <c r="C81" s="54"/>
      <c r="D81"/>
      <c r="E81" s="96"/>
      <c r="F81"/>
    </row>
    <row r="82" spans="1:6">
      <c r="A82" s="11"/>
      <c r="B82" s="53"/>
      <c r="C82" s="54"/>
      <c r="D82"/>
      <c r="E82" s="96"/>
      <c r="F82"/>
    </row>
    <row r="83" spans="1:6">
      <c r="A83" s="11"/>
      <c r="B83" s="53"/>
      <c r="C83" s="54"/>
      <c r="D83"/>
      <c r="E83" s="96"/>
      <c r="F83"/>
    </row>
    <row r="84" spans="1:6">
      <c r="A84" s="57"/>
      <c r="B84" s="53"/>
      <c r="C84" s="54"/>
      <c r="D84"/>
      <c r="E84" s="96"/>
      <c r="F84"/>
    </row>
    <row r="85" spans="1:6">
      <c r="A85" s="57"/>
      <c r="B85" s="55"/>
      <c r="C85" s="56"/>
      <c r="D85"/>
      <c r="E85" s="96"/>
      <c r="F85"/>
    </row>
    <row r="86" spans="1:6">
      <c r="A86" s="57"/>
      <c r="D86"/>
      <c r="E86" s="96"/>
      <c r="F86"/>
    </row>
    <row r="87" spans="1:6">
      <c r="A87" s="57"/>
      <c r="D87"/>
      <c r="E87" s="96"/>
      <c r="F87"/>
    </row>
  </sheetData>
  <sheetProtection algorithmName="SHA-512" hashValue="nXWIxGU+p9hOSECL/MMlOlU0TLsxXj9l6ENGmUNuo4HFRIMAG8LdaXFTPRmGjS9RSSF3z7cbWCEEPAXFz1deFg==" saltValue="Ow4g6OG+XCCqZUoPhKIiXQ==" spinCount="100000" sheet="1" objects="1" scenarios="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G113"/>
  <sheetViews>
    <sheetView view="pageBreakPreview" zoomScale="145" zoomScaleNormal="100" zoomScaleSheetLayoutView="145" workbookViewId="0">
      <selection activeCell="E2" sqref="E2:F58"/>
    </sheetView>
  </sheetViews>
  <sheetFormatPr defaultColWidth="8.7109375" defaultRowHeight="16.5"/>
  <cols>
    <col min="1" max="1" width="6.140625" style="2" customWidth="1"/>
    <col min="2" max="2" width="52.140625" style="3" customWidth="1"/>
    <col min="3" max="3" width="6.28515625" style="2" customWidth="1"/>
    <col min="4" max="5" width="10.7109375" style="4" customWidth="1"/>
    <col min="6" max="6" width="15" style="8" customWidth="1"/>
  </cols>
  <sheetData>
    <row r="1" spans="1:6" s="41" customFormat="1">
      <c r="A1" s="2" t="s">
        <v>20</v>
      </c>
      <c r="B1" s="3" t="s">
        <v>28</v>
      </c>
      <c r="C1" s="2" t="s">
        <v>27</v>
      </c>
      <c r="D1" s="4" t="s">
        <v>41</v>
      </c>
      <c r="E1" s="4" t="s">
        <v>42</v>
      </c>
      <c r="F1" s="86" t="s">
        <v>29</v>
      </c>
    </row>
    <row r="2" spans="1:6" s="20" customFormat="1">
      <c r="A2" s="5">
        <v>7</v>
      </c>
      <c r="B2" s="6" t="s">
        <v>188</v>
      </c>
      <c r="C2" s="7"/>
      <c r="D2" s="4"/>
      <c r="E2" s="1"/>
      <c r="F2" s="69"/>
    </row>
    <row r="3" spans="1:6" s="10" customFormat="1" ht="13.5">
      <c r="A3" s="110"/>
      <c r="B3" s="10" t="s">
        <v>9</v>
      </c>
      <c r="C3" s="42"/>
      <c r="D3" s="16"/>
      <c r="E3" s="29"/>
      <c r="F3" s="291"/>
    </row>
    <row r="4" spans="1:6" s="10" customFormat="1" ht="13.5">
      <c r="A4" s="110"/>
      <c r="B4" s="10" t="s">
        <v>2</v>
      </c>
      <c r="C4" s="42"/>
      <c r="D4" s="16"/>
      <c r="E4" s="29"/>
      <c r="F4" s="291"/>
    </row>
    <row r="5" spans="1:6" s="10" customFormat="1" ht="13.5">
      <c r="A5" s="110"/>
      <c r="B5" s="10" t="s">
        <v>5</v>
      </c>
      <c r="C5" s="42"/>
      <c r="D5" s="16"/>
      <c r="E5" s="29"/>
      <c r="F5" s="291"/>
    </row>
    <row r="6" spans="1:6" s="10" customFormat="1" ht="13.5">
      <c r="A6" s="110"/>
      <c r="B6" s="10" t="s">
        <v>6</v>
      </c>
      <c r="C6" s="42"/>
      <c r="D6" s="16"/>
      <c r="E6" s="29"/>
      <c r="F6" s="291"/>
    </row>
    <row r="7" spans="1:6" s="10" customFormat="1" ht="13.5">
      <c r="A7" s="110"/>
      <c r="B7" s="10" t="s">
        <v>106</v>
      </c>
      <c r="C7" s="42"/>
      <c r="D7" s="16"/>
      <c r="E7" s="29"/>
      <c r="F7" s="291"/>
    </row>
    <row r="8" spans="1:6" s="10" customFormat="1" ht="13.5">
      <c r="A8" s="110"/>
      <c r="B8" s="10" t="s">
        <v>68</v>
      </c>
      <c r="C8" s="42"/>
      <c r="D8" s="16"/>
      <c r="E8" s="29"/>
      <c r="F8" s="291"/>
    </row>
    <row r="9" spans="1:6" s="10" customFormat="1" ht="13.5">
      <c r="A9" s="110"/>
      <c r="B9" s="10" t="s">
        <v>54</v>
      </c>
      <c r="C9" s="42"/>
      <c r="D9" s="16"/>
      <c r="E9" s="29"/>
      <c r="F9" s="291"/>
    </row>
    <row r="10" spans="1:6" s="10" customFormat="1" ht="13.5">
      <c r="A10" s="110"/>
      <c r="B10" s="103" t="s">
        <v>57</v>
      </c>
      <c r="C10" s="42"/>
      <c r="D10" s="16"/>
      <c r="E10" s="29"/>
      <c r="F10" s="291"/>
    </row>
    <row r="11" spans="1:6" s="10" customFormat="1" ht="13.5">
      <c r="A11" s="110"/>
      <c r="B11" s="103" t="s">
        <v>56</v>
      </c>
      <c r="C11" s="42"/>
      <c r="D11" s="16"/>
      <c r="E11" s="29"/>
      <c r="F11" s="291"/>
    </row>
    <row r="12" spans="1:6" s="10" customFormat="1" ht="13.5">
      <c r="A12" s="110"/>
      <c r="B12" s="111" t="s">
        <v>58</v>
      </c>
      <c r="C12" s="42"/>
      <c r="D12" s="16"/>
      <c r="E12" s="29"/>
      <c r="F12" s="291"/>
    </row>
    <row r="13" spans="1:6" s="10" customFormat="1" ht="13.5">
      <c r="A13" s="110"/>
      <c r="B13" s="103" t="s">
        <v>55</v>
      </c>
      <c r="C13" s="42"/>
      <c r="D13" s="16"/>
      <c r="E13" s="29"/>
      <c r="F13" s="291"/>
    </row>
    <row r="14" spans="1:6" s="10" customFormat="1" ht="13.5">
      <c r="A14" s="110"/>
      <c r="B14" s="10" t="s">
        <v>35</v>
      </c>
      <c r="C14" s="42"/>
      <c r="D14" s="16"/>
      <c r="E14" s="29"/>
      <c r="F14" s="291"/>
    </row>
    <row r="15" spans="1:6" s="10" customFormat="1" ht="13.5">
      <c r="A15" s="110"/>
      <c r="C15" s="42"/>
      <c r="D15" s="16"/>
      <c r="E15" s="29"/>
      <c r="F15" s="291"/>
    </row>
    <row r="16" spans="1:6" s="10" customFormat="1">
      <c r="A16" s="110"/>
      <c r="B16" s="17"/>
      <c r="C16" s="42"/>
      <c r="D16" s="16"/>
      <c r="E16" s="29"/>
      <c r="F16" s="291"/>
    </row>
    <row r="17" spans="1:6" s="10" customFormat="1">
      <c r="A17" s="110"/>
      <c r="B17" s="135" t="s">
        <v>189</v>
      </c>
      <c r="C17" s="42"/>
      <c r="D17" s="16"/>
      <c r="E17" s="29"/>
      <c r="F17" s="291"/>
    </row>
    <row r="18" spans="1:6" s="10" customFormat="1">
      <c r="A18" s="110"/>
      <c r="B18" s="17"/>
      <c r="C18" s="42"/>
      <c r="D18" s="16"/>
      <c r="E18" s="29"/>
      <c r="F18" s="291"/>
    </row>
    <row r="19" spans="1:6" s="10" customFormat="1" ht="49.5">
      <c r="A19" s="11">
        <f>MAX(A$2:A16)+0.01</f>
        <v>7.01</v>
      </c>
      <c r="B19" s="17" t="s">
        <v>191</v>
      </c>
      <c r="C19" s="97" t="s">
        <v>16</v>
      </c>
      <c r="D19" s="4">
        <v>44</v>
      </c>
      <c r="E19" s="1"/>
      <c r="F19" s="69">
        <f>D19*E19</f>
        <v>0</v>
      </c>
    </row>
    <row r="20" spans="1:6" s="10" customFormat="1" ht="33">
      <c r="A20" s="11"/>
      <c r="B20" s="84" t="s">
        <v>192</v>
      </c>
      <c r="C20" s="97"/>
      <c r="D20" s="4"/>
      <c r="E20" s="1"/>
      <c r="F20" s="69"/>
    </row>
    <row r="21" spans="1:6" s="10" customFormat="1">
      <c r="C21" s="97"/>
      <c r="D21" s="4"/>
      <c r="E21" s="1"/>
      <c r="F21" s="69"/>
    </row>
    <row r="22" spans="1:6" ht="49.5">
      <c r="A22" s="11">
        <f>MAX(A$2:A21)+0.01</f>
        <v>7.02</v>
      </c>
      <c r="B22" t="s">
        <v>195</v>
      </c>
      <c r="C22"/>
      <c r="D22"/>
      <c r="E22" s="96"/>
      <c r="F22" s="96"/>
    </row>
    <row r="23" spans="1:6">
      <c r="A23" s="11" t="s">
        <v>45</v>
      </c>
      <c r="B23" t="s">
        <v>193</v>
      </c>
      <c r="C23" s="41" t="s">
        <v>18</v>
      </c>
      <c r="D23" s="4">
        <v>44</v>
      </c>
      <c r="E23" s="1"/>
      <c r="F23" s="69">
        <f>D23*E23</f>
        <v>0</v>
      </c>
    </row>
    <row r="24" spans="1:6">
      <c r="A24" s="11" t="s">
        <v>45</v>
      </c>
      <c r="B24" t="s">
        <v>194</v>
      </c>
      <c r="C24" s="41" t="s">
        <v>16</v>
      </c>
      <c r="D24" s="4">
        <v>2.65</v>
      </c>
      <c r="E24" s="1"/>
      <c r="F24" s="69">
        <f>D24*E24</f>
        <v>0</v>
      </c>
    </row>
    <row r="25" spans="1:6">
      <c r="A25"/>
      <c r="B25"/>
      <c r="C25"/>
      <c r="D25"/>
      <c r="E25" s="96"/>
      <c r="F25" s="96"/>
    </row>
    <row r="26" spans="1:6" s="17" customFormat="1">
      <c r="A26" s="48"/>
      <c r="B26" s="47"/>
      <c r="C26" s="40"/>
      <c r="D26" s="49"/>
      <c r="E26" s="50"/>
      <c r="F26" s="297"/>
    </row>
    <row r="27" spans="1:6" s="103" customFormat="1">
      <c r="A27" s="48"/>
      <c r="B27" s="121" t="s">
        <v>190</v>
      </c>
      <c r="C27" s="113"/>
      <c r="D27" s="49"/>
      <c r="E27" s="50"/>
      <c r="F27" s="297"/>
    </row>
    <row r="28" spans="1:6" s="10" customFormat="1">
      <c r="A28" s="11"/>
      <c r="B28" s="114"/>
      <c r="C28" s="41"/>
      <c r="D28" s="4"/>
      <c r="E28" s="1"/>
      <c r="F28" s="69"/>
    </row>
    <row r="29" spans="1:6" s="112" customFormat="1" ht="33" customHeight="1">
      <c r="A29" s="116">
        <f>MAX(A$2:A27)+0.01</f>
        <v>7.03</v>
      </c>
      <c r="B29" s="122" t="s">
        <v>111</v>
      </c>
      <c r="C29" s="118" t="s">
        <v>25</v>
      </c>
      <c r="D29" s="119">
        <v>20</v>
      </c>
      <c r="E29" s="120"/>
      <c r="F29" s="298">
        <f>D29*E29</f>
        <v>0</v>
      </c>
    </row>
    <row r="30" spans="1:6" s="112" customFormat="1" ht="16.5" customHeight="1">
      <c r="A30" s="116"/>
      <c r="B30" s="122"/>
      <c r="C30" s="118"/>
      <c r="D30" s="119"/>
      <c r="E30" s="120"/>
      <c r="F30" s="298"/>
    </row>
    <row r="31" spans="1:6" s="112" customFormat="1" ht="49.5" customHeight="1">
      <c r="A31" s="116">
        <f>MAX(A$2:A30)+0.01</f>
        <v>7.04</v>
      </c>
      <c r="B31" s="122" t="s">
        <v>85</v>
      </c>
      <c r="C31" s="118" t="s">
        <v>26</v>
      </c>
      <c r="D31" s="119">
        <v>3</v>
      </c>
      <c r="E31" s="120"/>
      <c r="F31" s="298">
        <f>D31*E31</f>
        <v>0</v>
      </c>
    </row>
    <row r="32" spans="1:6" s="117" customFormat="1">
      <c r="A32" s="116"/>
      <c r="B32" s="122"/>
      <c r="C32" s="118"/>
      <c r="D32" s="119"/>
      <c r="E32" s="120"/>
      <c r="F32" s="298"/>
    </row>
    <row r="33" spans="1:6" s="112" customFormat="1" ht="65.25" customHeight="1">
      <c r="A33" s="116">
        <f>MAX(A$2:A32)+0.01</f>
        <v>7.05</v>
      </c>
      <c r="B33" s="122" t="s">
        <v>112</v>
      </c>
      <c r="C33" s="118" t="s">
        <v>16</v>
      </c>
      <c r="D33" s="119">
        <v>16</v>
      </c>
      <c r="E33" s="120"/>
      <c r="F33" s="298">
        <f>D33*E33</f>
        <v>0</v>
      </c>
    </row>
    <row r="34" spans="1:6" s="112" customFormat="1">
      <c r="A34" s="116"/>
      <c r="B34" s="122"/>
      <c r="C34" s="118"/>
      <c r="D34" s="119"/>
      <c r="E34" s="120"/>
      <c r="F34" s="298"/>
    </row>
    <row r="35" spans="1:6" s="112" customFormat="1" ht="49.5">
      <c r="A35" s="116">
        <f>MAX(A$2:A33)+0.01</f>
        <v>7.06</v>
      </c>
      <c r="B35" s="122" t="s">
        <v>86</v>
      </c>
      <c r="C35" s="118" t="s">
        <v>18</v>
      </c>
      <c r="D35" s="119">
        <v>16</v>
      </c>
      <c r="E35" s="120"/>
      <c r="F35" s="298">
        <f>D35*E35</f>
        <v>0</v>
      </c>
    </row>
    <row r="36" spans="1:6" s="112" customFormat="1">
      <c r="A36" s="116"/>
      <c r="B36" s="122"/>
      <c r="C36" s="118"/>
      <c r="D36" s="119"/>
      <c r="E36" s="120"/>
      <c r="F36" s="298"/>
    </row>
    <row r="37" spans="1:6" s="112" customFormat="1" ht="66">
      <c r="A37" s="116">
        <f>MAX(A$2:A35)+0.01</f>
        <v>7.07</v>
      </c>
      <c r="B37" s="122" t="s">
        <v>87</v>
      </c>
      <c r="C37" s="118" t="s">
        <v>16</v>
      </c>
      <c r="D37" s="119">
        <v>5.2</v>
      </c>
      <c r="E37" s="120"/>
      <c r="F37" s="298">
        <f>D37*E37</f>
        <v>0</v>
      </c>
    </row>
    <row r="38" spans="1:6" s="112" customFormat="1">
      <c r="A38" s="116"/>
      <c r="B38" s="122"/>
      <c r="C38" s="118"/>
      <c r="D38" s="119"/>
      <c r="E38" s="120"/>
      <c r="F38" s="298"/>
    </row>
    <row r="39" spans="1:6" s="112" customFormat="1">
      <c r="A39" s="116"/>
      <c r="B39" s="122"/>
      <c r="C39" s="118"/>
      <c r="D39" s="119"/>
      <c r="E39" s="120"/>
      <c r="F39" s="298"/>
    </row>
    <row r="40" spans="1:6" s="112" customFormat="1" ht="49.5">
      <c r="A40" s="116">
        <f>MAX(A$2:A37)+0.01</f>
        <v>7.08</v>
      </c>
      <c r="B40" s="122" t="s">
        <v>88</v>
      </c>
      <c r="C40" s="118" t="s">
        <v>16</v>
      </c>
      <c r="D40" s="119">
        <v>9.85</v>
      </c>
      <c r="E40" s="120"/>
      <c r="F40" s="298">
        <f>D40*E40</f>
        <v>0</v>
      </c>
    </row>
    <row r="41" spans="1:6" s="112" customFormat="1">
      <c r="A41" s="124"/>
      <c r="B41" s="122"/>
      <c r="C41" s="118"/>
      <c r="D41" s="119"/>
      <c r="E41" s="120"/>
      <c r="F41" s="298"/>
    </row>
    <row r="42" spans="1:6" s="112" customFormat="1" ht="33">
      <c r="A42" s="116">
        <f>MAX(A$2:A41)+0.01</f>
        <v>7.09</v>
      </c>
      <c r="B42" s="122" t="s">
        <v>89</v>
      </c>
      <c r="C42" s="118" t="s">
        <v>16</v>
      </c>
      <c r="D42" s="119">
        <v>6.15</v>
      </c>
      <c r="E42" s="120"/>
      <c r="F42" s="298">
        <f>D42*E42</f>
        <v>0</v>
      </c>
    </row>
    <row r="43" spans="1:6" s="112" customFormat="1" ht="16.5" customHeight="1">
      <c r="A43" s="116"/>
      <c r="B43" s="123"/>
      <c r="C43" s="118"/>
      <c r="D43" s="119"/>
      <c r="E43" s="120"/>
      <c r="F43" s="298"/>
    </row>
    <row r="44" spans="1:6" s="112" customFormat="1" ht="33">
      <c r="A44" s="116">
        <f>MAX(A$2:A42)+0.01</f>
        <v>7.1</v>
      </c>
      <c r="B44" s="117" t="s">
        <v>196</v>
      </c>
      <c r="C44" s="118" t="s">
        <v>25</v>
      </c>
      <c r="D44" s="119">
        <v>20</v>
      </c>
      <c r="E44" s="120"/>
      <c r="F44" s="298">
        <f>D44*E44</f>
        <v>0</v>
      </c>
    </row>
    <row r="45" spans="1:6" s="112" customFormat="1">
      <c r="A45" s="116"/>
      <c r="B45" s="117"/>
      <c r="C45" s="118"/>
      <c r="D45" s="119"/>
      <c r="E45" s="120"/>
      <c r="F45" s="298"/>
    </row>
    <row r="46" spans="1:6" s="112" customFormat="1" ht="82.5">
      <c r="A46" s="116">
        <f>MAX(A$2:A45)+0.01</f>
        <v>7.11</v>
      </c>
      <c r="B46" s="117" t="s">
        <v>121</v>
      </c>
      <c r="C46" s="118"/>
      <c r="D46" s="119"/>
      <c r="E46" s="120"/>
      <c r="F46" s="298"/>
    </row>
    <row r="47" spans="1:6" s="112" customFormat="1">
      <c r="A47" s="116" t="s">
        <v>11</v>
      </c>
      <c r="B47" s="117" t="s">
        <v>122</v>
      </c>
      <c r="C47" s="118" t="s">
        <v>26</v>
      </c>
      <c r="D47" s="119">
        <v>2</v>
      </c>
      <c r="E47" s="120"/>
      <c r="F47" s="298">
        <f>D47*E47</f>
        <v>0</v>
      </c>
    </row>
    <row r="48" spans="1:6" s="112" customFormat="1">
      <c r="A48" s="116" t="s">
        <v>11</v>
      </c>
      <c r="B48" s="117" t="s">
        <v>113</v>
      </c>
      <c r="C48" s="118" t="s">
        <v>26</v>
      </c>
      <c r="D48" s="119">
        <v>2</v>
      </c>
      <c r="E48" s="120"/>
      <c r="F48" s="298">
        <f t="shared" ref="F48" si="0">D48*E48</f>
        <v>0</v>
      </c>
    </row>
    <row r="49" spans="1:7" s="112" customFormat="1">
      <c r="A49" s="116"/>
      <c r="B49" s="117"/>
      <c r="C49" s="118"/>
      <c r="D49" s="119"/>
      <c r="E49" s="120"/>
      <c r="F49" s="298"/>
    </row>
    <row r="50" spans="1:7" s="112" customFormat="1" ht="49.5">
      <c r="A50" s="116">
        <f>MAX(A$2:A49)+0.01</f>
        <v>7.12</v>
      </c>
      <c r="B50" s="125" t="s">
        <v>123</v>
      </c>
      <c r="C50" s="118" t="s">
        <v>19</v>
      </c>
      <c r="D50" s="119">
        <v>1</v>
      </c>
      <c r="E50" s="120"/>
      <c r="F50" s="298">
        <f>D50*E50</f>
        <v>0</v>
      </c>
    </row>
    <row r="51" spans="1:7" s="112" customFormat="1">
      <c r="A51" s="116"/>
      <c r="B51" s="125"/>
      <c r="C51" s="118"/>
      <c r="D51" s="119"/>
      <c r="E51" s="120"/>
      <c r="F51" s="298"/>
    </row>
    <row r="52" spans="1:7" s="112" customFormat="1">
      <c r="A52" s="116">
        <f>MAX(A$2:A51)+0.01</f>
        <v>7.13</v>
      </c>
      <c r="B52" s="115" t="s">
        <v>90</v>
      </c>
      <c r="C52" s="126" t="s">
        <v>25</v>
      </c>
      <c r="D52" s="119">
        <v>20</v>
      </c>
      <c r="E52" s="120"/>
      <c r="F52" s="298">
        <f>D52*E52</f>
        <v>0</v>
      </c>
    </row>
    <row r="53" spans="1:7" s="112" customFormat="1">
      <c r="A53" s="124"/>
      <c r="B53" s="115"/>
      <c r="C53" s="126"/>
      <c r="D53" s="119"/>
      <c r="E53" s="120"/>
      <c r="F53" s="298"/>
    </row>
    <row r="54" spans="1:7" s="112" customFormat="1">
      <c r="A54" s="116">
        <f>MAX(A$2:A53)+0.01</f>
        <v>7.14</v>
      </c>
      <c r="B54" s="115" t="s">
        <v>91</v>
      </c>
      <c r="C54" s="126" t="s">
        <v>26</v>
      </c>
      <c r="D54" s="119">
        <v>3</v>
      </c>
      <c r="E54" s="120"/>
      <c r="F54" s="298">
        <f>D54*E54</f>
        <v>0</v>
      </c>
    </row>
    <row r="55" spans="1:7" s="103" customFormat="1">
      <c r="A55" s="116"/>
      <c r="B55" s="122"/>
      <c r="C55" s="118"/>
      <c r="D55" s="119"/>
      <c r="E55" s="120"/>
      <c r="F55" s="298"/>
    </row>
    <row r="56" spans="1:7" s="17" customFormat="1" ht="49.5">
      <c r="A56" s="116">
        <f>MAX(A$2:A55)+0.01</f>
        <v>7.15</v>
      </c>
      <c r="B56" s="117" t="s">
        <v>114</v>
      </c>
      <c r="C56" s="118" t="s">
        <v>16</v>
      </c>
      <c r="D56" s="119">
        <v>0.9</v>
      </c>
      <c r="E56" s="120"/>
      <c r="F56" s="298">
        <f>D56*E56</f>
        <v>0</v>
      </c>
      <c r="G56" s="51"/>
    </row>
    <row r="57" spans="1:7">
      <c r="A57" s="136"/>
      <c r="B57" s="137"/>
      <c r="C57" s="138"/>
      <c r="D57" s="139"/>
      <c r="E57" s="299"/>
      <c r="F57" s="300"/>
    </row>
    <row r="58" spans="1:7">
      <c r="A58" s="140"/>
      <c r="B58" s="125"/>
      <c r="C58" s="141"/>
      <c r="D58" s="142"/>
      <c r="E58" s="301" t="s">
        <v>22</v>
      </c>
      <c r="F58" s="302">
        <f>SUM(F19:F57)</f>
        <v>0</v>
      </c>
    </row>
    <row r="59" spans="1:7">
      <c r="A59" s="90"/>
      <c r="B59"/>
      <c r="C59" s="41"/>
    </row>
    <row r="60" spans="1:7">
      <c r="A60" s="90"/>
      <c r="B60"/>
      <c r="C60" s="41"/>
    </row>
    <row r="61" spans="1:7">
      <c r="A61" s="90"/>
      <c r="B61"/>
      <c r="C61" s="41"/>
    </row>
    <row r="62" spans="1:7">
      <c r="A62" s="90"/>
      <c r="B62"/>
      <c r="C62" s="41"/>
    </row>
    <row r="63" spans="1:7">
      <c r="A63" s="90"/>
      <c r="B63"/>
      <c r="C63" s="41"/>
      <c r="D63"/>
      <c r="E63"/>
      <c r="F63"/>
    </row>
    <row r="64" spans="1:7">
      <c r="A64" s="90"/>
      <c r="B64"/>
      <c r="C64" s="41"/>
      <c r="D64"/>
      <c r="E64"/>
      <c r="F64"/>
    </row>
    <row r="65" spans="1:6">
      <c r="A65" s="90"/>
      <c r="B65"/>
      <c r="C65" s="41"/>
      <c r="D65"/>
      <c r="E65"/>
      <c r="F65"/>
    </row>
    <row r="66" spans="1:6">
      <c r="A66" s="90"/>
      <c r="B66"/>
      <c r="C66" s="41"/>
      <c r="D66"/>
      <c r="E66"/>
      <c r="F66"/>
    </row>
    <row r="67" spans="1:6">
      <c r="A67" s="90"/>
      <c r="B67"/>
      <c r="C67" s="41"/>
      <c r="D67"/>
      <c r="E67"/>
      <c r="F67"/>
    </row>
    <row r="68" spans="1:6">
      <c r="A68" s="90"/>
      <c r="B68"/>
      <c r="C68" s="41"/>
      <c r="D68"/>
      <c r="E68"/>
      <c r="F68"/>
    </row>
    <row r="69" spans="1:6">
      <c r="A69" s="90"/>
      <c r="B69"/>
      <c r="C69" s="41"/>
      <c r="D69"/>
      <c r="E69"/>
      <c r="F69"/>
    </row>
    <row r="70" spans="1:6">
      <c r="A70" s="90"/>
      <c r="B70"/>
      <c r="C70" s="41"/>
      <c r="D70"/>
      <c r="E70"/>
      <c r="F70"/>
    </row>
    <row r="71" spans="1:6">
      <c r="A71" s="90"/>
      <c r="B71"/>
      <c r="C71" s="41"/>
      <c r="D71"/>
      <c r="E71"/>
      <c r="F71"/>
    </row>
    <row r="72" spans="1:6">
      <c r="A72" s="90"/>
      <c r="B72"/>
      <c r="C72" s="41"/>
      <c r="D72"/>
      <c r="E72"/>
      <c r="F72"/>
    </row>
    <row r="73" spans="1:6">
      <c r="A73" s="90"/>
      <c r="B73"/>
      <c r="C73" s="41"/>
      <c r="D73"/>
      <c r="E73"/>
      <c r="F73"/>
    </row>
    <row r="74" spans="1:6">
      <c r="A74" s="90"/>
      <c r="B74"/>
      <c r="C74" s="41"/>
      <c r="D74"/>
      <c r="E74"/>
      <c r="F74"/>
    </row>
    <row r="75" spans="1:6">
      <c r="A75" s="90"/>
      <c r="B75"/>
      <c r="C75" s="41"/>
      <c r="D75"/>
      <c r="E75"/>
      <c r="F75"/>
    </row>
    <row r="76" spans="1:6">
      <c r="A76" s="90"/>
      <c r="B76"/>
      <c r="C76" s="41"/>
      <c r="D76"/>
      <c r="E76"/>
      <c r="F76"/>
    </row>
    <row r="77" spans="1:6">
      <c r="A77" s="90"/>
      <c r="B77"/>
      <c r="C77" s="41"/>
      <c r="D77"/>
      <c r="E77"/>
      <c r="F77"/>
    </row>
    <row r="78" spans="1:6">
      <c r="A78" s="90"/>
      <c r="B78"/>
      <c r="C78" s="41"/>
      <c r="D78"/>
      <c r="E78"/>
      <c r="F78"/>
    </row>
    <row r="79" spans="1:6">
      <c r="A79" s="90"/>
      <c r="B79"/>
      <c r="C79" s="41"/>
      <c r="D79"/>
      <c r="E79"/>
      <c r="F79"/>
    </row>
    <row r="80" spans="1:6">
      <c r="A80" s="90"/>
      <c r="B80"/>
      <c r="C80" s="41"/>
      <c r="D80"/>
      <c r="E80"/>
      <c r="F80"/>
    </row>
    <row r="81" spans="1:6">
      <c r="A81" s="90"/>
      <c r="B81"/>
      <c r="C81" s="41"/>
      <c r="D81"/>
      <c r="E81"/>
      <c r="F81"/>
    </row>
    <row r="82" spans="1:6">
      <c r="A82" s="90"/>
      <c r="B82"/>
      <c r="C82" s="41"/>
      <c r="D82"/>
      <c r="E82"/>
      <c r="F82"/>
    </row>
    <row r="83" spans="1:6">
      <c r="A83" s="90"/>
      <c r="B83"/>
      <c r="C83" s="41"/>
      <c r="D83"/>
      <c r="E83"/>
      <c r="F83"/>
    </row>
    <row r="84" spans="1:6">
      <c r="A84" s="90"/>
      <c r="B84"/>
      <c r="C84" s="41"/>
      <c r="D84"/>
      <c r="E84"/>
      <c r="F84"/>
    </row>
    <row r="85" spans="1:6">
      <c r="A85" s="90"/>
      <c r="B85"/>
      <c r="C85" s="41"/>
      <c r="D85"/>
      <c r="E85"/>
      <c r="F85"/>
    </row>
    <row r="86" spans="1:6">
      <c r="A86" s="90"/>
      <c r="B86"/>
      <c r="C86" s="41"/>
      <c r="D86"/>
      <c r="E86"/>
      <c r="F86"/>
    </row>
    <row r="87" spans="1:6">
      <c r="A87" s="90"/>
      <c r="B87"/>
      <c r="C87" s="41"/>
      <c r="D87"/>
      <c r="E87"/>
      <c r="F87"/>
    </row>
    <row r="88" spans="1:6">
      <c r="A88" s="90"/>
      <c r="B88"/>
      <c r="C88" s="41"/>
      <c r="D88"/>
      <c r="E88"/>
      <c r="F88"/>
    </row>
    <row r="89" spans="1:6">
      <c r="A89" s="90"/>
      <c r="B89"/>
      <c r="C89" s="41"/>
      <c r="D89"/>
      <c r="E89"/>
      <c r="F89"/>
    </row>
    <row r="90" spans="1:6">
      <c r="A90" s="73"/>
      <c r="B90"/>
      <c r="C90" s="41"/>
      <c r="D90"/>
      <c r="E90"/>
      <c r="F90"/>
    </row>
    <row r="91" spans="1:6">
      <c r="A91" s="73"/>
      <c r="B91"/>
      <c r="C91" s="41"/>
      <c r="D91"/>
      <c r="E91"/>
      <c r="F91"/>
    </row>
    <row r="92" spans="1:6">
      <c r="A92" s="73"/>
      <c r="B92"/>
      <c r="C92" s="41"/>
      <c r="D92"/>
      <c r="E92"/>
      <c r="F92"/>
    </row>
    <row r="93" spans="1:6">
      <c r="A93" s="73"/>
      <c r="B93"/>
      <c r="C93" s="41"/>
      <c r="D93"/>
      <c r="E93"/>
      <c r="F93"/>
    </row>
    <row r="94" spans="1:6">
      <c r="A94" s="73"/>
      <c r="B94"/>
      <c r="C94" s="41"/>
      <c r="D94"/>
      <c r="E94"/>
      <c r="F94"/>
    </row>
    <row r="95" spans="1:6">
      <c r="A95" s="73"/>
      <c r="B95"/>
      <c r="C95" s="41"/>
      <c r="D95"/>
      <c r="E95"/>
      <c r="F95"/>
    </row>
    <row r="96" spans="1:6">
      <c r="A96" s="73"/>
      <c r="B96"/>
      <c r="C96" s="41"/>
      <c r="D96"/>
      <c r="E96"/>
      <c r="F96"/>
    </row>
    <row r="97" spans="1:6">
      <c r="A97" s="73"/>
      <c r="B97"/>
      <c r="C97" s="41"/>
      <c r="D97"/>
      <c r="E97"/>
      <c r="F97"/>
    </row>
    <row r="98" spans="1:6">
      <c r="A98" s="73"/>
      <c r="B98"/>
      <c r="C98" s="41"/>
      <c r="D98"/>
      <c r="E98"/>
      <c r="F98"/>
    </row>
    <row r="99" spans="1:6">
      <c r="A99" s="73"/>
      <c r="B99"/>
      <c r="C99" s="41"/>
      <c r="D99"/>
      <c r="E99"/>
      <c r="F99"/>
    </row>
    <row r="100" spans="1:6">
      <c r="A100" s="73"/>
      <c r="B100"/>
      <c r="C100" s="41"/>
      <c r="D100"/>
      <c r="E100"/>
      <c r="F100"/>
    </row>
    <row r="101" spans="1:6">
      <c r="A101" s="73"/>
      <c r="B101"/>
      <c r="C101" s="41"/>
      <c r="D101"/>
      <c r="E101"/>
      <c r="F101"/>
    </row>
    <row r="102" spans="1:6">
      <c r="A102" s="73"/>
      <c r="B102"/>
      <c r="C102" s="41"/>
      <c r="D102"/>
      <c r="E102"/>
      <c r="F102"/>
    </row>
    <row r="103" spans="1:6">
      <c r="A103" s="73"/>
      <c r="B103"/>
      <c r="C103" s="41"/>
      <c r="D103"/>
      <c r="E103"/>
      <c r="F103"/>
    </row>
    <row r="104" spans="1:6">
      <c r="A104" s="73"/>
      <c r="B104" s="53"/>
      <c r="C104" s="54"/>
      <c r="D104"/>
      <c r="E104"/>
      <c r="F104"/>
    </row>
    <row r="105" spans="1:6">
      <c r="A105" s="73"/>
      <c r="B105" s="53"/>
      <c r="C105" s="54"/>
      <c r="D105"/>
      <c r="E105"/>
      <c r="F105"/>
    </row>
    <row r="106" spans="1:6">
      <c r="A106" s="73"/>
      <c r="B106" s="53"/>
      <c r="C106" s="54"/>
      <c r="D106"/>
      <c r="E106"/>
      <c r="F106"/>
    </row>
    <row r="107" spans="1:6">
      <c r="A107" s="73"/>
      <c r="B107" s="53"/>
      <c r="C107" s="54"/>
      <c r="D107"/>
      <c r="E107"/>
      <c r="F107"/>
    </row>
    <row r="108" spans="1:6">
      <c r="A108" s="73"/>
      <c r="B108" s="53"/>
      <c r="C108" s="54"/>
      <c r="D108"/>
      <c r="E108"/>
      <c r="F108"/>
    </row>
    <row r="109" spans="1:6">
      <c r="A109" s="73"/>
      <c r="B109" s="53"/>
      <c r="C109" s="54"/>
      <c r="D109"/>
      <c r="E109"/>
      <c r="F109"/>
    </row>
    <row r="110" spans="1:6">
      <c r="A110" s="73"/>
      <c r="B110" s="53"/>
      <c r="C110" s="54"/>
      <c r="D110"/>
      <c r="E110"/>
      <c r="F110"/>
    </row>
    <row r="111" spans="1:6">
      <c r="A111" s="73"/>
      <c r="B111" s="55"/>
      <c r="C111" s="56"/>
      <c r="D111"/>
      <c r="E111"/>
      <c r="F111"/>
    </row>
    <row r="112" spans="1:6">
      <c r="A112" s="73"/>
      <c r="D112"/>
      <c r="E112"/>
      <c r="F112"/>
    </row>
    <row r="113" spans="1:6">
      <c r="A113" s="73"/>
      <c r="D113"/>
      <c r="E113"/>
      <c r="F113"/>
    </row>
  </sheetData>
  <sheetProtection algorithmName="SHA-512" hashValue="IlBwi2haLiOPogdV8ZCKOUkrB/aNACvpac/uNbtrFWsSH64S6IYLVa+VkcM2JBTNUizbwQrdnBka7CeVvs9lJA==" saltValue="7FWXYdOECA17qDmeMIxMDg==" spinCount="100000" sheet="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F34"/>
  <sheetViews>
    <sheetView view="pageBreakPreview" topLeftCell="A25" zoomScale="160" zoomScaleNormal="100" zoomScaleSheetLayoutView="160" zoomScalePageLayoutView="130" workbookViewId="0">
      <selection activeCell="E26" sqref="E26"/>
    </sheetView>
  </sheetViews>
  <sheetFormatPr defaultColWidth="8.7109375" defaultRowHeight="16.5"/>
  <cols>
    <col min="1" max="1" width="6.140625" style="2" customWidth="1"/>
    <col min="2" max="2" width="52.140625" style="3" customWidth="1"/>
    <col min="3" max="3" width="6.28515625" style="2" customWidth="1"/>
    <col min="4" max="4" width="10.7109375" style="4" customWidth="1"/>
    <col min="5" max="5" width="10.7109375" style="1" customWidth="1"/>
    <col min="6" max="6" width="15" style="8" customWidth="1"/>
    <col min="7" max="16384" width="8.7109375" style="71"/>
  </cols>
  <sheetData>
    <row r="1" spans="1:6" s="41" customFormat="1">
      <c r="A1" s="2" t="s">
        <v>20</v>
      </c>
      <c r="B1" s="3" t="s">
        <v>28</v>
      </c>
      <c r="C1" s="32" t="s">
        <v>27</v>
      </c>
      <c r="D1" s="33" t="s">
        <v>41</v>
      </c>
      <c r="E1" s="34" t="s">
        <v>42</v>
      </c>
      <c r="F1" s="33" t="s">
        <v>29</v>
      </c>
    </row>
    <row r="2" spans="1:6" s="70" customFormat="1">
      <c r="A2" s="58">
        <v>1</v>
      </c>
      <c r="B2" s="6" t="s">
        <v>83</v>
      </c>
      <c r="C2" s="59"/>
      <c r="D2" s="16"/>
      <c r="E2" s="29"/>
      <c r="F2" s="291"/>
    </row>
    <row r="3" spans="1:6" s="70" customFormat="1" ht="13.5">
      <c r="A3" s="60"/>
      <c r="B3" s="10" t="s">
        <v>9</v>
      </c>
      <c r="C3" s="42"/>
      <c r="D3" s="16"/>
      <c r="E3" s="29"/>
      <c r="F3" s="291"/>
    </row>
    <row r="4" spans="1:6" s="70" customFormat="1" ht="13.5">
      <c r="A4" s="60"/>
      <c r="B4" s="10" t="s">
        <v>2</v>
      </c>
      <c r="C4" s="42"/>
      <c r="D4" s="16"/>
      <c r="E4" s="29"/>
      <c r="F4" s="291"/>
    </row>
    <row r="5" spans="1:6" s="70" customFormat="1" ht="13.5">
      <c r="A5" s="60"/>
      <c r="B5" s="10" t="s">
        <v>5</v>
      </c>
      <c r="C5" s="42"/>
      <c r="D5" s="16"/>
      <c r="E5" s="29"/>
      <c r="F5" s="291"/>
    </row>
    <row r="6" spans="1:6" s="70" customFormat="1" ht="13.5">
      <c r="A6" s="60"/>
      <c r="B6" s="10" t="s">
        <v>6</v>
      </c>
      <c r="C6" s="42"/>
      <c r="D6" s="16"/>
      <c r="E6" s="29"/>
      <c r="F6" s="291"/>
    </row>
    <row r="7" spans="1:6" s="70" customFormat="1" ht="13.5">
      <c r="A7" s="60"/>
      <c r="B7" s="10" t="s">
        <v>106</v>
      </c>
      <c r="C7" s="42"/>
      <c r="D7" s="16"/>
      <c r="E7" s="29"/>
      <c r="F7" s="291"/>
    </row>
    <row r="8" spans="1:6" s="70" customFormat="1" ht="13.5">
      <c r="A8" s="60"/>
      <c r="B8" s="10" t="s">
        <v>68</v>
      </c>
      <c r="C8" s="42"/>
      <c r="D8" s="16"/>
      <c r="E8" s="29"/>
      <c r="F8" s="291"/>
    </row>
    <row r="9" spans="1:6" s="70" customFormat="1" ht="13.5">
      <c r="A9" s="60"/>
      <c r="B9" s="10" t="s">
        <v>46</v>
      </c>
      <c r="C9" s="42"/>
      <c r="D9" s="16"/>
      <c r="E9" s="29"/>
      <c r="F9" s="291"/>
    </row>
    <row r="10" spans="1:6" s="70" customFormat="1" ht="13.5">
      <c r="A10" s="60"/>
      <c r="B10" s="10" t="s">
        <v>57</v>
      </c>
      <c r="C10" s="42"/>
      <c r="D10" s="16"/>
      <c r="E10" s="29"/>
      <c r="F10" s="291"/>
    </row>
    <row r="11" spans="1:6" s="70" customFormat="1" ht="13.5">
      <c r="A11" s="60"/>
      <c r="B11" s="10" t="s">
        <v>74</v>
      </c>
      <c r="C11" s="42"/>
      <c r="D11" s="16"/>
      <c r="E11" s="29"/>
      <c r="F11" s="291"/>
    </row>
    <row r="12" spans="1:6" s="70" customFormat="1" ht="13.5">
      <c r="A12" s="60"/>
      <c r="B12" s="10" t="s">
        <v>79</v>
      </c>
      <c r="C12" s="42"/>
      <c r="D12" s="16"/>
      <c r="E12" s="29"/>
      <c r="F12" s="291"/>
    </row>
    <row r="13" spans="1:6" s="70" customFormat="1" ht="13.5">
      <c r="A13" s="60"/>
      <c r="B13" s="10" t="s">
        <v>75</v>
      </c>
      <c r="C13" s="42"/>
      <c r="D13" s="16"/>
      <c r="E13" s="29"/>
      <c r="F13" s="291"/>
    </row>
    <row r="14" spans="1:6" s="70" customFormat="1" ht="13.5">
      <c r="A14" s="60"/>
      <c r="B14" s="10" t="s">
        <v>76</v>
      </c>
      <c r="C14" s="42"/>
      <c r="D14" s="16"/>
      <c r="E14" s="29"/>
      <c r="F14" s="291"/>
    </row>
    <row r="15" spans="1:6" s="70" customFormat="1" ht="13.5">
      <c r="A15" s="60"/>
      <c r="B15" s="10" t="s">
        <v>80</v>
      </c>
      <c r="C15" s="42"/>
      <c r="D15" s="16"/>
      <c r="E15" s="29"/>
      <c r="F15" s="291"/>
    </row>
    <row r="16" spans="1:6" s="70" customFormat="1" ht="13.5">
      <c r="A16" s="60"/>
      <c r="B16" s="61" t="s">
        <v>78</v>
      </c>
      <c r="C16" s="42"/>
      <c r="D16" s="16"/>
      <c r="E16" s="29"/>
      <c r="F16" s="291"/>
    </row>
    <row r="17" spans="1:6" s="70" customFormat="1" ht="13.5">
      <c r="A17" s="62"/>
      <c r="B17" s="130" t="s">
        <v>35</v>
      </c>
      <c r="C17" s="63"/>
      <c r="D17" s="16"/>
      <c r="E17" s="29"/>
      <c r="F17" s="291"/>
    </row>
    <row r="18" spans="1:6">
      <c r="A18" s="64"/>
      <c r="B18" s="83"/>
      <c r="C18" s="41"/>
      <c r="F18" s="69"/>
    </row>
    <row r="19" spans="1:6">
      <c r="A19" s="64"/>
      <c r="B19" s="65" t="s">
        <v>43</v>
      </c>
      <c r="C19" s="41"/>
      <c r="F19" s="69"/>
    </row>
    <row r="20" spans="1:6" ht="66">
      <c r="A20" s="64"/>
      <c r="B20" s="66" t="s">
        <v>108</v>
      </c>
      <c r="C20" s="41"/>
      <c r="F20" s="69"/>
    </row>
    <row r="21" spans="1:6">
      <c r="A21" s="64"/>
      <c r="B21" s="83"/>
      <c r="C21" s="41"/>
      <c r="F21" s="69"/>
    </row>
    <row r="22" spans="1:6" ht="49.5">
      <c r="A22" s="67">
        <f>MAX(A$2:A20)+0.01</f>
        <v>1.01</v>
      </c>
      <c r="B22" s="83" t="s">
        <v>134</v>
      </c>
      <c r="C22" s="41" t="s">
        <v>26</v>
      </c>
      <c r="D22" s="4">
        <v>1</v>
      </c>
      <c r="F22" s="69">
        <f>D22*E22</f>
        <v>0</v>
      </c>
    </row>
    <row r="23" spans="1:6">
      <c r="A23" s="68"/>
      <c r="B23"/>
      <c r="C23"/>
      <c r="D23" s="8"/>
      <c r="E23" s="69"/>
      <c r="F23" s="69"/>
    </row>
    <row r="24" spans="1:6" ht="49.5">
      <c r="A24" s="67">
        <f>MAX(A$2:A22)+0.01</f>
        <v>1.02</v>
      </c>
      <c r="B24" s="83" t="s">
        <v>131</v>
      </c>
      <c r="C24" s="41" t="s">
        <v>26</v>
      </c>
      <c r="D24" s="4">
        <v>1</v>
      </c>
      <c r="F24" s="69">
        <f>D24*E24</f>
        <v>0</v>
      </c>
    </row>
    <row r="25" spans="1:6" ht="16.5" customHeight="1">
      <c r="A25" s="68"/>
      <c r="B25"/>
      <c r="C25"/>
      <c r="D25" s="8"/>
      <c r="E25" s="69"/>
      <c r="F25" s="69"/>
    </row>
    <row r="26" spans="1:6" ht="49.5">
      <c r="A26" s="67">
        <f>MAX(A$2:A24)+0.01</f>
        <v>1.03</v>
      </c>
      <c r="B26" s="83" t="s">
        <v>132</v>
      </c>
      <c r="C26" s="41" t="s">
        <v>26</v>
      </c>
      <c r="D26" s="4">
        <v>1</v>
      </c>
      <c r="F26" s="69">
        <f>D26*E26</f>
        <v>0</v>
      </c>
    </row>
    <row r="27" spans="1:6" ht="16.5" customHeight="1">
      <c r="A27" s="68"/>
      <c r="B27"/>
      <c r="C27"/>
      <c r="D27" s="8"/>
      <c r="E27" s="69"/>
      <c r="F27" s="69"/>
    </row>
    <row r="28" spans="1:6" ht="49.5">
      <c r="A28" s="67">
        <f>MAX(A$2:A26)+0.01</f>
        <v>1.04</v>
      </c>
      <c r="B28" s="83" t="s">
        <v>133</v>
      </c>
      <c r="C28" s="41" t="s">
        <v>26</v>
      </c>
      <c r="D28" s="4">
        <v>1</v>
      </c>
      <c r="F28" s="69">
        <f>D28*E28</f>
        <v>0</v>
      </c>
    </row>
    <row r="29" spans="1:6">
      <c r="A29" s="72"/>
      <c r="B29" s="18"/>
      <c r="C29" s="52"/>
      <c r="D29" s="13"/>
      <c r="E29" s="30"/>
      <c r="F29" s="292"/>
    </row>
    <row r="30" spans="1:6">
      <c r="A30" s="73"/>
      <c r="B30"/>
      <c r="C30" s="41"/>
      <c r="E30" s="31" t="s">
        <v>22</v>
      </c>
      <c r="F30" s="296">
        <f>SUM(F22:F29)</f>
        <v>0</v>
      </c>
    </row>
    <row r="31" spans="1:6">
      <c r="A31" s="73"/>
      <c r="B31"/>
      <c r="C31" s="41"/>
    </row>
    <row r="32" spans="1:6">
      <c r="A32" s="73"/>
      <c r="B32"/>
      <c r="C32" s="41"/>
    </row>
    <row r="33" spans="1:3">
      <c r="A33" s="73"/>
      <c r="B33"/>
      <c r="C33" s="41"/>
    </row>
    <row r="34" spans="1:3">
      <c r="A34" s="73"/>
      <c r="B34"/>
      <c r="C34" s="41"/>
    </row>
  </sheetData>
  <sheetProtection algorithmName="SHA-512" hashValue="/nI17leK2HuBC+NE3uQ8sLKki/iiXb31aFQG1xXYkApU0+W+miX+Rs3OXS3lOm5GFvWeY7ZNuadTnPCGhzE7JQ==" saltValue="Zlm8EBkM8HEj5/NJ5/dQ7Q==" spinCount="100000" sheet="1" selectLockedCells="1"/>
  <printOptions horizontalCentered="1" gridLines="1"/>
  <pageMargins left="0.78740157480314965" right="0.39370078740157483" top="0.74803149606299213" bottom="0.74803149606299213" header="0.31496062992125984" footer="0.31496062992125984"/>
  <pageSetup paperSize="9" orientation="portrait" verticalDpi="300" r:id="rId1"/>
  <headerFooter>
    <oddHeader xml:space="preserve">&amp;C </oddHeader>
    <oddFooter>&amp;L&amp;8Preureditev prostorov v Gabronovi domačiji - protokolarni prostor&amp;C&amp;8&amp;A&amp;R&amp;8&amp;P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17</vt:i4>
      </vt:variant>
      <vt:variant>
        <vt:lpstr>Imenovani obsegi</vt:lpstr>
      </vt:variant>
      <vt:variant>
        <vt:i4>6</vt:i4>
      </vt:variant>
    </vt:vector>
  </HeadingPairs>
  <TitlesOfParts>
    <vt:vector size="23" baseType="lpstr">
      <vt:lpstr>Rekapitulacija GO del</vt:lpstr>
      <vt:lpstr>Pripravljalna in zaključna dela</vt:lpstr>
      <vt:lpstr>Rušitvena dela</vt:lpstr>
      <vt:lpstr>Zemeljska dela</vt:lpstr>
      <vt:lpstr>Betonska dela</vt:lpstr>
      <vt:lpstr>Zidarska dela</vt:lpstr>
      <vt:lpstr>Tesarska dela</vt:lpstr>
      <vt:lpstr>Zunanja ureditev s kanalizacijo</vt:lpstr>
      <vt:lpstr>Stavbno pohištvo</vt:lpstr>
      <vt:lpstr>Mizarska dela</vt:lpstr>
      <vt:lpstr>Slikopleskarska dela</vt:lpstr>
      <vt:lpstr>Lahke stene in stropovi</vt:lpstr>
      <vt:lpstr>Tlakarska dela</vt:lpstr>
      <vt:lpstr>Oprema</vt:lpstr>
      <vt:lpstr>Električne inštalacije</vt:lpstr>
      <vt:lpstr>Strojne inštalacije</vt:lpstr>
      <vt:lpstr>List1</vt:lpstr>
      <vt:lpstr>'Betonska dela'!Področje_tiskanja</vt:lpstr>
      <vt:lpstr>'Mizarska dela'!Področje_tiskanja</vt:lpstr>
      <vt:lpstr>Oprema!Področje_tiskanja</vt:lpstr>
      <vt:lpstr>'Pripravljalna in zaključna dela'!Področje_tiskanja</vt:lpstr>
      <vt:lpstr>'Rekapitulacija GO del'!Področje_tiskanja</vt:lpstr>
      <vt:lpstr>'Tlakarska dela'!Področje_tiskanja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Marinčič</dc:creator>
  <cp:lastModifiedBy>Nataša Pustišek</cp:lastModifiedBy>
  <cp:lastPrinted>2023-03-25T15:41:30Z</cp:lastPrinted>
  <dcterms:created xsi:type="dcterms:W3CDTF">1998-02-18T16:13:42Z</dcterms:created>
  <dcterms:modified xsi:type="dcterms:W3CDTF">2024-03-07T12:45:40Z</dcterms:modified>
</cp:coreProperties>
</file>